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325" activeTab="0"/>
  </bookViews>
  <sheets>
    <sheet name="Besluttede prosjekter" sheetId="1" r:id="rId1"/>
    <sheet name="Potensielle prosjekter" sheetId="2" r:id="rId2"/>
    <sheet name="Analyse" sheetId="3" r:id="rId3"/>
    <sheet name="FIGUR" sheetId="4" r:id="rId4"/>
  </sheets>
  <definedNames>
    <definedName name="Forbrukt">'Analyse'!$F$27</definedName>
  </definedNames>
  <calcPr fullCalcOnLoad="1"/>
</workbook>
</file>

<file path=xl/sharedStrings.xml><?xml version="1.0" encoding="utf-8"?>
<sst xmlns="http://schemas.openxmlformats.org/spreadsheetml/2006/main" count="193" uniqueCount="54">
  <si>
    <t>Valutaeksponering (USD)</t>
  </si>
  <si>
    <t>Valutaeksponering (GBP)</t>
  </si>
  <si>
    <t>Standardavvik (σ)</t>
  </si>
  <si>
    <t>Forventningsverdi (P50)</t>
  </si>
  <si>
    <t>SUM</t>
  </si>
  <si>
    <t>[mill. kr]</t>
  </si>
  <si>
    <t>Prosjekt 3</t>
  </si>
  <si>
    <t>Prosjekt 4</t>
  </si>
  <si>
    <t>Prosjekt 5</t>
  </si>
  <si>
    <t>Prosjekt 6</t>
  </si>
  <si>
    <t>Prosjekt 7</t>
  </si>
  <si>
    <t>Prosjekt 8</t>
  </si>
  <si>
    <t>Prosjekt 9</t>
  </si>
  <si>
    <t>Prosjekt 10</t>
  </si>
  <si>
    <t>Systematisk</t>
  </si>
  <si>
    <t>Usikkerhetselementer</t>
  </si>
  <si>
    <t>Usystematisk</t>
  </si>
  <si>
    <t>σ</t>
  </si>
  <si>
    <t>Forv</t>
  </si>
  <si>
    <t>Avsetning</t>
  </si>
  <si>
    <t>Øvrig styringsrom</t>
  </si>
  <si>
    <t>Øvrig styringsrom (kuttliste mm)</t>
  </si>
  <si>
    <t>Udisponerte midler</t>
  </si>
  <si>
    <t>Justering</t>
  </si>
  <si>
    <t>Justert ramme</t>
  </si>
  <si>
    <t>Valuta (USD) p.a.</t>
  </si>
  <si>
    <t>Valuta (EUR) p.a.</t>
  </si>
  <si>
    <t>Valuta (GBP) p.a.</t>
  </si>
  <si>
    <t>%</t>
  </si>
  <si>
    <t>Forbrukt</t>
  </si>
  <si>
    <t>Gjenst.</t>
  </si>
  <si>
    <t>Fbrkt</t>
  </si>
  <si>
    <t>Frv gjst</t>
  </si>
  <si>
    <t>n/a</t>
  </si>
  <si>
    <t>Forbrukt/Sum / σ</t>
  </si>
  <si>
    <t>Forbrukt inneværende år</t>
  </si>
  <si>
    <t>Ramme for prosjektportefølje</t>
  </si>
  <si>
    <t>Potensielt prosjekt A</t>
  </si>
  <si>
    <t>Potensielt prosjekt B</t>
  </si>
  <si>
    <t>Potensielt prosjekt C</t>
  </si>
  <si>
    <t>Potensielt prosjekt D</t>
  </si>
  <si>
    <t>Potensielt prosjekt E</t>
  </si>
  <si>
    <t>hittil</t>
  </si>
  <si>
    <t>Analysedato:</t>
  </si>
  <si>
    <t>BA marked p.a</t>
  </si>
  <si>
    <t>Ikke benyttet</t>
  </si>
  <si>
    <t>Eksponering BA marked</t>
  </si>
  <si>
    <t>Valutaeksponering (EUR+)</t>
  </si>
  <si>
    <t>gjst</t>
  </si>
  <si>
    <t>Prisnivå:</t>
  </si>
  <si>
    <t>Prosjekt 2</t>
  </si>
  <si>
    <t>Kategori 2-4 &lt; 500''</t>
  </si>
  <si>
    <t>Ramme (Kap 1760, post 45 Gul bok)</t>
  </si>
  <si>
    <t>Evt avkortning  i bevilgning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</si>
</sst>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yyyy"/>
    <numFmt numFmtId="165" formatCode="0.000"/>
    <numFmt numFmtId="166" formatCode="0.0"/>
    <numFmt numFmtId="167" formatCode="_ * #,##0.0_ ;_ * \-#,##0.0_ ;_ * &quot;-&quot;??_ ;_ @_ "/>
    <numFmt numFmtId="168" formatCode="_ * #,##0_ ;_ * \-#,##0_ ;_ * &quot;-&quot;??_ ;_ @_ "/>
    <numFmt numFmtId="169" formatCode="_ * #,##0.000_ ;_ * \-#,##0.000_ ;_ * &quot;-&quot;??_ ;_ @_ "/>
    <numFmt numFmtId="170" formatCode="_ * #,##0.0000_ ;_ * \-#,##0.0000_ ;_ * &quot;-&quot;??_ ;_ @_ "/>
    <numFmt numFmtId="171" formatCode="dd/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9"/>
      <name val="Arial"/>
      <family val="0"/>
    </font>
    <font>
      <b/>
      <sz val="15.5"/>
      <name val="Arial"/>
      <family val="2"/>
    </font>
    <font>
      <b/>
      <sz val="8.75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9" fontId="0" fillId="2" borderId="11" xfId="21" applyFill="1" applyBorder="1" applyAlignment="1">
      <alignment/>
    </xf>
    <xf numFmtId="9" fontId="0" fillId="2" borderId="0" xfId="21" applyFill="1" applyAlignment="1">
      <alignment/>
    </xf>
    <xf numFmtId="0" fontId="2" fillId="3" borderId="8" xfId="0" applyFont="1" applyFill="1" applyBorder="1" applyAlignment="1">
      <alignment horizontal="center"/>
    </xf>
    <xf numFmtId="9" fontId="1" fillId="3" borderId="1" xfId="21" applyFont="1" applyFill="1" applyBorder="1" applyAlignment="1">
      <alignment/>
    </xf>
    <xf numFmtId="9" fontId="0" fillId="3" borderId="12" xfId="21" applyFill="1" applyBorder="1" applyAlignment="1">
      <alignment/>
    </xf>
    <xf numFmtId="9" fontId="1" fillId="3" borderId="5" xfId="21" applyFont="1" applyFill="1" applyBorder="1" applyAlignment="1">
      <alignment/>
    </xf>
    <xf numFmtId="9" fontId="0" fillId="3" borderId="7" xfId="2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12" xfId="0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5" borderId="14" xfId="0" applyFont="1" applyFill="1" applyBorder="1" applyAlignment="1">
      <alignment/>
    </xf>
    <xf numFmtId="0" fontId="1" fillId="5" borderId="11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9" fontId="0" fillId="2" borderId="15" xfId="21" applyFill="1" applyBorder="1" applyAlignment="1">
      <alignment/>
    </xf>
    <xf numFmtId="9" fontId="2" fillId="2" borderId="16" xfId="21" applyFont="1" applyFill="1" applyBorder="1" applyAlignment="1">
      <alignment/>
    </xf>
    <xf numFmtId="9" fontId="0" fillId="2" borderId="16" xfId="21" applyFill="1" applyBorder="1" applyAlignment="1">
      <alignment/>
    </xf>
    <xf numFmtId="9" fontId="0" fillId="3" borderId="16" xfId="21" applyFill="1" applyBorder="1" applyAlignment="1">
      <alignment/>
    </xf>
    <xf numFmtId="9" fontId="2" fillId="3" borderId="15" xfId="21" applyFont="1" applyFill="1" applyBorder="1" applyAlignment="1" quotePrefix="1">
      <alignment horizontal="center"/>
    </xf>
    <xf numFmtId="168" fontId="0" fillId="2" borderId="3" xfId="15" applyNumberFormat="1" applyFill="1" applyBorder="1" applyAlignment="1">
      <alignment/>
    </xf>
    <xf numFmtId="168" fontId="0" fillId="2" borderId="4" xfId="15" applyNumberFormat="1" applyFill="1" applyBorder="1" applyAlignment="1">
      <alignment/>
    </xf>
    <xf numFmtId="168" fontId="0" fillId="2" borderId="0" xfId="15" applyNumberFormat="1" applyFill="1" applyBorder="1" applyAlignment="1">
      <alignment/>
    </xf>
    <xf numFmtId="168" fontId="0" fillId="3" borderId="3" xfId="15" applyNumberFormat="1" applyFill="1" applyBorder="1" applyAlignment="1">
      <alignment/>
    </xf>
    <xf numFmtId="168" fontId="0" fillId="3" borderId="4" xfId="15" applyNumberFormat="1" applyFill="1" applyBorder="1" applyAlignment="1">
      <alignment/>
    </xf>
    <xf numFmtId="168" fontId="0" fillId="3" borderId="0" xfId="15" applyNumberFormat="1" applyFill="1" applyBorder="1" applyAlignment="1">
      <alignment/>
    </xf>
    <xf numFmtId="168" fontId="0" fillId="2" borderId="0" xfId="15" applyNumberFormat="1" applyFill="1" applyAlignment="1">
      <alignment/>
    </xf>
    <xf numFmtId="9" fontId="0" fillId="2" borderId="13" xfId="2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9" fontId="0" fillId="2" borderId="3" xfId="21" applyFill="1" applyBorder="1" applyAlignment="1">
      <alignment/>
    </xf>
    <xf numFmtId="9" fontId="3" fillId="3" borderId="1" xfId="21" applyFont="1" applyFill="1" applyBorder="1" applyAlignment="1" quotePrefix="1">
      <alignment horizontal="center"/>
    </xf>
    <xf numFmtId="9" fontId="1" fillId="3" borderId="5" xfId="21" applyFont="1" applyFill="1" applyBorder="1" applyAlignment="1" quotePrefix="1">
      <alignment horizontal="center"/>
    </xf>
    <xf numFmtId="0" fontId="2" fillId="3" borderId="17" xfId="0" applyFont="1" applyFill="1" applyBorder="1" applyAlignment="1">
      <alignment horizontal="center"/>
    </xf>
    <xf numFmtId="9" fontId="2" fillId="3" borderId="8" xfId="21" applyFont="1" applyFill="1" applyBorder="1" applyAlignment="1" quotePrefix="1">
      <alignment horizontal="center"/>
    </xf>
    <xf numFmtId="9" fontId="2" fillId="2" borderId="3" xfId="21" applyFont="1" applyFill="1" applyBorder="1" applyAlignment="1">
      <alignment horizontal="center"/>
    </xf>
    <xf numFmtId="9" fontId="0" fillId="2" borderId="0" xfId="21" applyFill="1" applyBorder="1" applyAlignment="1">
      <alignment/>
    </xf>
    <xf numFmtId="9" fontId="0" fillId="2" borderId="2" xfId="21" applyFill="1" applyBorder="1" applyAlignment="1">
      <alignment/>
    </xf>
    <xf numFmtId="9" fontId="0" fillId="2" borderId="6" xfId="21" applyFill="1" applyBorder="1" applyAlignment="1">
      <alignment/>
    </xf>
    <xf numFmtId="9" fontId="0" fillId="2" borderId="4" xfId="21" applyFill="1" applyBorder="1" applyAlignment="1">
      <alignment/>
    </xf>
    <xf numFmtId="168" fontId="0" fillId="2" borderId="19" xfId="15" applyNumberFormat="1" applyFill="1" applyBorder="1" applyAlignment="1">
      <alignment/>
    </xf>
    <xf numFmtId="0" fontId="0" fillId="2" borderId="0" xfId="0" applyFill="1" applyAlignment="1">
      <alignment horizontal="left"/>
    </xf>
    <xf numFmtId="168" fontId="0" fillId="2" borderId="0" xfId="15" applyNumberFormat="1" applyFill="1" applyAlignment="1">
      <alignment horizontal="left"/>
    </xf>
    <xf numFmtId="0" fontId="0" fillId="4" borderId="8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8" fontId="0" fillId="2" borderId="4" xfId="15" applyNumberFormat="1" applyFill="1" applyBorder="1" applyAlignment="1">
      <alignment horizontal="center"/>
    </xf>
    <xf numFmtId="168" fontId="0" fillId="3" borderId="4" xfId="15" applyNumberFormat="1" applyFill="1" applyBorder="1" applyAlignment="1">
      <alignment horizontal="center"/>
    </xf>
    <xf numFmtId="168" fontId="0" fillId="2" borderId="17" xfId="15" applyNumberForma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14" xfId="0" applyFill="1" applyBorder="1" applyAlignment="1">
      <alignment/>
    </xf>
    <xf numFmtId="9" fontId="1" fillId="3" borderId="16" xfId="21" applyFont="1" applyFill="1" applyBorder="1" applyAlignment="1">
      <alignment/>
    </xf>
    <xf numFmtId="9" fontId="1" fillId="3" borderId="3" xfId="21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9" fontId="0" fillId="2" borderId="7" xfId="21" applyFill="1" applyBorder="1" applyAlignment="1">
      <alignment/>
    </xf>
    <xf numFmtId="0" fontId="0" fillId="2" borderId="13" xfId="0" applyFill="1" applyBorder="1" applyAlignment="1">
      <alignment/>
    </xf>
    <xf numFmtId="168" fontId="0" fillId="2" borderId="21" xfId="15" applyNumberFormat="1" applyFill="1" applyBorder="1" applyAlignment="1">
      <alignment/>
    </xf>
    <xf numFmtId="168" fontId="0" fillId="2" borderId="17" xfId="15" applyNumberFormat="1" applyFill="1" applyBorder="1" applyAlignment="1">
      <alignment/>
    </xf>
    <xf numFmtId="0" fontId="0" fillId="2" borderId="9" xfId="0" applyFill="1" applyBorder="1" applyAlignment="1">
      <alignment horizontal="right"/>
    </xf>
    <xf numFmtId="9" fontId="0" fillId="2" borderId="22" xfId="2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2" fillId="2" borderId="3" xfId="0" applyFont="1" applyFill="1" applyBorder="1" applyAlignment="1">
      <alignment/>
    </xf>
    <xf numFmtId="9" fontId="0" fillId="3" borderId="3" xfId="21" applyFill="1" applyBorder="1" applyAlignment="1">
      <alignment/>
    </xf>
    <xf numFmtId="9" fontId="0" fillId="3" borderId="5" xfId="21" applyFont="1" applyFill="1" applyBorder="1" applyAlignment="1" quotePrefix="1">
      <alignment horizontal="center"/>
    </xf>
    <xf numFmtId="0" fontId="2" fillId="3" borderId="15" xfId="0" applyFont="1" applyFill="1" applyBorder="1" applyAlignment="1">
      <alignment horizontal="center"/>
    </xf>
    <xf numFmtId="9" fontId="0" fillId="2" borderId="1" xfId="21" applyFill="1" applyBorder="1" applyAlignment="1">
      <alignment/>
    </xf>
    <xf numFmtId="0" fontId="0" fillId="2" borderId="12" xfId="0" applyFill="1" applyBorder="1" applyAlignment="1">
      <alignment horizontal="center"/>
    </xf>
    <xf numFmtId="168" fontId="1" fillId="3" borderId="7" xfId="15" applyNumberFormat="1" applyFont="1" applyFill="1" applyBorder="1" applyAlignment="1">
      <alignment horizontal="center"/>
    </xf>
    <xf numFmtId="9" fontId="0" fillId="2" borderId="0" xfId="21" applyFill="1" applyAlignment="1">
      <alignment horizontal="left"/>
    </xf>
    <xf numFmtId="0" fontId="0" fillId="2" borderId="19" xfId="0" applyFill="1" applyBorder="1" applyAlignment="1">
      <alignment/>
    </xf>
    <xf numFmtId="0" fontId="0" fillId="2" borderId="9" xfId="0" applyFill="1" applyBorder="1" applyAlignment="1">
      <alignment horizontal="center"/>
    </xf>
    <xf numFmtId="9" fontId="15" fillId="2" borderId="0" xfId="21" applyFont="1" applyFill="1" applyAlignment="1">
      <alignment horizontal="left"/>
    </xf>
    <xf numFmtId="0" fontId="15" fillId="2" borderId="0" xfId="0" applyFont="1" applyFill="1" applyAlignment="1">
      <alignment/>
    </xf>
    <xf numFmtId="43" fontId="15" fillId="2" borderId="0" xfId="15" applyNumberFormat="1" applyFont="1" applyFill="1" applyBorder="1" applyAlignment="1">
      <alignment/>
    </xf>
    <xf numFmtId="168" fontId="15" fillId="2" borderId="4" xfId="15" applyNumberFormat="1" applyFont="1" applyFill="1" applyBorder="1" applyAlignment="1">
      <alignment horizontal="center"/>
    </xf>
    <xf numFmtId="43" fontId="15" fillId="2" borderId="3" xfId="15" applyNumberFormat="1" applyFont="1" applyFill="1" applyBorder="1" applyAlignment="1">
      <alignment/>
    </xf>
    <xf numFmtId="43" fontId="15" fillId="2" borderId="4" xfId="15" applyFont="1" applyFill="1" applyBorder="1" applyAlignment="1">
      <alignment/>
    </xf>
    <xf numFmtId="43" fontId="15" fillId="2" borderId="0" xfId="15" applyFont="1" applyFill="1" applyBorder="1" applyAlignment="1">
      <alignment/>
    </xf>
    <xf numFmtId="168" fontId="15" fillId="2" borderId="0" xfId="15" applyNumberFormat="1" applyFont="1" applyFill="1" applyBorder="1" applyAlignment="1">
      <alignment/>
    </xf>
    <xf numFmtId="168" fontId="15" fillId="2" borderId="3" xfId="15" applyNumberFormat="1" applyFont="1" applyFill="1" applyBorder="1" applyAlignment="1">
      <alignment/>
    </xf>
    <xf numFmtId="0" fontId="15" fillId="2" borderId="4" xfId="0" applyFont="1" applyFill="1" applyBorder="1" applyAlignment="1">
      <alignment/>
    </xf>
    <xf numFmtId="168" fontId="15" fillId="2" borderId="4" xfId="15" applyNumberFormat="1" applyFont="1" applyFill="1" applyBorder="1" applyAlignment="1">
      <alignment/>
    </xf>
    <xf numFmtId="168" fontId="15" fillId="2" borderId="0" xfId="15" applyNumberFormat="1" applyFont="1" applyFill="1" applyBorder="1" applyAlignment="1">
      <alignment horizontal="center"/>
    </xf>
    <xf numFmtId="9" fontId="11" fillId="3" borderId="6" xfId="21" applyFont="1" applyFill="1" applyBorder="1" applyAlignment="1">
      <alignment/>
    </xf>
    <xf numFmtId="0" fontId="17" fillId="4" borderId="13" xfId="0" applyFont="1" applyFill="1" applyBorder="1" applyAlignment="1">
      <alignment/>
    </xf>
    <xf numFmtId="0" fontId="17" fillId="5" borderId="13" xfId="0" applyFont="1" applyFill="1" applyBorder="1" applyAlignment="1">
      <alignment/>
    </xf>
    <xf numFmtId="0" fontId="1" fillId="4" borderId="13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2" borderId="6" xfId="21" applyNumberForma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Prosjektportefølje Forsvarsdepartementet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0975"/>
          <c:w val="0.73875"/>
          <c:h val="0.65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Analyse!$B$31</c:f>
              <c:strCache>
                <c:ptCount val="1"/>
                <c:pt idx="0">
                  <c:v>Evt avkortning  i bevilgning</c:v>
                </c:pt>
              </c:strCache>
            </c:strRef>
          </c:tx>
          <c:spPr>
            <a:pattFill prst="wdUpDiag">
              <a:fgClr>
                <a:srgbClr val="003300"/>
              </a:fgClr>
              <a:bgClr>
                <a:srgbClr val="0066CC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(Analyse!$G$31,Analyse!$I$31,Analyse!$K$31,Analyse!$M$31,Analyse!$O$31,Analyse!$Q$31,Analyse!$S$31,Analyse!$U$31,Analyse!$W$31,Analyse!$Y$31)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Analyse!$C$12</c:f>
              <c:strCache>
                <c:ptCount val="1"/>
                <c:pt idx="0">
                  <c:v>Kategori 2-4 &lt; 500''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(Analyse!$G$12,Analyse!$I$12,Analyse!$K$12,Analyse!$M$12,Analyse!$O$12,Analyse!$Q$12,Analyse!$S$12,Analyse!$U$12,Analyse!$W$12,Analyse!$Y$12)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2"/>
          <c:tx>
            <c:strRef>
              <c:f>Analyse!$C$13</c:f>
              <c:strCache>
                <c:ptCount val="1"/>
                <c:pt idx="0">
                  <c:v>Prosjekt 2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(Analyse!$G$13,Analyse!$I$13,Analyse!$K$13,Analyse!$M$13,Analyse!$O$13,Analyse!$Q$13,Analyse!$S$13,Analyse!$U$13,Analyse!$W$13,Analyse!$Y$13)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3"/>
          <c:tx>
            <c:strRef>
              <c:f>Analyse!$C$14</c:f>
              <c:strCache>
                <c:ptCount val="1"/>
                <c:pt idx="0">
                  <c:v>Prosjekt 3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(Analyse!$G$14,Analyse!$I$14,Analyse!$K$14,Analyse!$M$14,Analyse!$O$14,Analyse!$Q$14,Analyse!$S$14,Analyse!$U$14,Analyse!$W$14,Analyse!$Y$14)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4"/>
          <c:tx>
            <c:strRef>
              <c:f>Analyse!$C$15</c:f>
              <c:strCache>
                <c:ptCount val="1"/>
                <c:pt idx="0">
                  <c:v>Prosjekt 4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(Analyse!$G$15,Analyse!$I$15,Analyse!$K$15,Analyse!$M$15,Analyse!$O$15,Analyse!$Q$15,Analyse!$S$15,Analyse!$U$15,Analyse!$W$15,Analyse!$Y$15)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strRef>
              <c:f>Analyse!$C$16</c:f>
              <c:strCache>
                <c:ptCount val="1"/>
                <c:pt idx="0">
                  <c:v>Prosjekt 5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(Analyse!$G$16,Analyse!$I$16,Analyse!$K$16,Analyse!$M$16,Analyse!$O$16,Analyse!$Q$16,Analyse!$S$16,Analyse!$U$16,Analyse!$W$16,Analyse!$Y$16)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6"/>
          <c:tx>
            <c:strRef>
              <c:f>Analyse!$C$17</c:f>
              <c:strCache>
                <c:ptCount val="1"/>
                <c:pt idx="0">
                  <c:v>Prosjekt 6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(Analyse!$G$17,Analyse!$I$17,Analyse!$K$17,Analyse!$M$17,Analyse!$O$17,Analyse!$Q$17,Analyse!$S$17,Analyse!$U$17,Analyse!$W$17,Analyse!$Y$17)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Analyse!$C$18</c:f>
              <c:strCache>
                <c:ptCount val="1"/>
                <c:pt idx="0">
                  <c:v>Prosjekt 7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(Analyse!$G$18,Analyse!$I$18,Analyse!$K$18,Analyse!$M$18,Analyse!$O$18,Analyse!$Q$18,Analyse!$S$18,Analyse!$U$18,Analyse!$W$18,Analyse!$Y$18)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8"/>
          <c:tx>
            <c:strRef>
              <c:f>Analyse!$C$19</c:f>
              <c:strCache>
                <c:ptCount val="1"/>
                <c:pt idx="0">
                  <c:v>Prosjekt 8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(Analyse!$G$19,Analyse!$I$19,Analyse!$K$19,Analyse!$M$19,Analyse!$O$19,Analyse!$Q$19,Analyse!$S$19,Analyse!$U$19,Analyse!$W$19,Analyse!$Y$19)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9"/>
          <c:tx>
            <c:strRef>
              <c:f>Analyse!$C$20</c:f>
              <c:strCache>
                <c:ptCount val="1"/>
                <c:pt idx="0">
                  <c:v>Prosjekt 9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(Analyse!$G$20,Analyse!$I$20,Analyse!$K$20,Analyse!$M$20,Analyse!$O$20,Analyse!$Q$20,Analyse!$S$20,Analyse!$U$20,Analyse!$W$20,Analyse!$Y$20)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10"/>
          <c:tx>
            <c:strRef>
              <c:f>Analyse!$C$21</c:f>
              <c:strCache>
                <c:ptCount val="1"/>
                <c:pt idx="0">
                  <c:v>Prosjekt 10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(Analyse!$G$21,Analyse!$I$21,Analyse!$K$21,Analyse!$M$21,Analyse!$O$21,Analyse!$Q$21,Analyse!$S$21,Analyse!$U$21,Analyse!$W$21,Analyse!$Y$21)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1"/>
          <c:tx>
            <c:strRef>
              <c:f>Analyse!$C$22</c:f>
              <c:strCache>
                <c:ptCount val="1"/>
                <c:pt idx="0">
                  <c:v>Potensielt prosjekt 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(Analyse!$G$22,Analyse!$I$22,Analyse!$K$22,Analyse!$M$22,Analyse!$O$22,Analyse!$Q$22,Analyse!$S$22,Analyse!$U$22,Analyse!$W$22,Analyse!$Y$22)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2"/>
          <c:tx>
            <c:strRef>
              <c:f>Analyse!$C$23</c:f>
              <c:strCache>
                <c:ptCount val="1"/>
                <c:pt idx="0">
                  <c:v>Potensielt prosjekt B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(Analyse!$G$23,Analyse!$I$23,Analyse!$K$23,Analyse!$M$23,Analyse!$O$23,Analyse!$Q$23,Analyse!$S$23,Analyse!$U$23,Analyse!$W$23,Analyse!$Y$23)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Analyse!$C$24</c:f>
              <c:strCache>
                <c:ptCount val="1"/>
                <c:pt idx="0">
                  <c:v>Potensielt prosjekt 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(Analyse!$G$24,Analyse!$I$24,Analyse!$K$24,Analyse!$M$24,Analyse!$O$24,Analyse!$Q$24,Analyse!$S$24,Analyse!$U$24,Analyse!$W$24,Analyse!$Y$24)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4"/>
          <c:tx>
            <c:strRef>
              <c:f>Analyse!$C$25</c:f>
              <c:strCache>
                <c:ptCount val="1"/>
                <c:pt idx="0">
                  <c:v>Potensielt prosjekt D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(Analyse!$G$25,Analyse!$I$25,Analyse!$K$25,Analyse!$M$25,Analyse!$O$25,Analyse!$Q$25,Analyse!$S$25,Analyse!$U$25,Analyse!$W$25,Analyse!$Y$25)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5"/>
          <c:tx>
            <c:strRef>
              <c:f>Analyse!$C$26</c:f>
              <c:strCache>
                <c:ptCount val="1"/>
                <c:pt idx="0">
                  <c:v>Potensielt prosjekt 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(Analyse!$G$26,Analyse!$I$26,Analyse!$K$26,Analyse!$M$26,Analyse!$O$26,Analyse!$Q$26,Analyse!$S$26,Analyse!$U$26,Analyse!$W$26,Analyse!$Y$26)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16"/>
          <c:tx>
            <c:strRef>
              <c:f>Analyse!$B$29</c:f>
              <c:strCache>
                <c:ptCount val="1"/>
                <c:pt idx="0">
                  <c:v>Avsetning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(Analyse!$H$29,Analyse!$J$29,Analyse!$L$29,Analyse!$N$29,Analyse!$P$29,Analyse!$R$29,Analyse!$T$29,Analyse!$V$29,Analyse!$X$29,Analyse!$Z$29)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17"/>
          <c:tx>
            <c:strRef>
              <c:f>Analyse!$B$36</c:f>
              <c:strCache>
                <c:ptCount val="1"/>
                <c:pt idx="0">
                  <c:v>Udisponerte midler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(Analyse!$G$36,Analyse!$I$36,Analyse!$K$36,Analyse!$M$36,Analyse!$O$36,Analyse!$Q$36,Analyse!$S$36,Analyse!$U$36,Analyse!$W$36,Analyse!$Y$36)</c:f>
              <c:numCache>
                <c:ptCount val="1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</c:numCache>
            </c:numRef>
          </c:val>
        </c:ser>
        <c:overlap val="100"/>
        <c:gapWidth val="100"/>
        <c:axId val="22712876"/>
        <c:axId val="3089293"/>
      </c:bar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089293"/>
        <c:crosses val="max"/>
        <c:auto val="1"/>
        <c:lblOffset val="100"/>
        <c:noMultiLvlLbl val="0"/>
      </c:catAx>
      <c:valAx>
        <c:axId val="3089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Mill. 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2712876"/>
        <c:crossesAt val="1"/>
        <c:crossBetween val="between"/>
        <c:dispUnits/>
      </c:valAx>
      <c:spPr>
        <a:pattFill prst="pct70">
          <a:fgClr>
            <a:srgbClr val="C0C0C0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14</xdr:col>
      <xdr:colOff>323850</xdr:colOff>
      <xdr:row>31</xdr:row>
      <xdr:rowOff>114300</xdr:rowOff>
    </xdr:to>
    <xdr:graphicFrame>
      <xdr:nvGraphicFramePr>
        <xdr:cNvPr id="1" name="Chart 3"/>
        <xdr:cNvGraphicFramePr/>
      </xdr:nvGraphicFramePr>
      <xdr:xfrm>
        <a:off x="28575" y="57150"/>
        <a:ext cx="88296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outlinePr summaryBelow="0" summaryRight="0"/>
  </sheetPr>
  <dimension ref="B2:Q120"/>
  <sheetViews>
    <sheetView tabSelected="1" workbookViewId="0" topLeftCell="A1">
      <selection activeCell="E3" sqref="E3:F3"/>
    </sheetView>
  </sheetViews>
  <sheetFormatPr defaultColWidth="9.140625" defaultRowHeight="12.75" outlineLevelRow="1"/>
  <cols>
    <col min="1" max="1" width="1.57421875" style="1" customWidth="1"/>
    <col min="2" max="2" width="16.8515625" style="1" customWidth="1"/>
    <col min="3" max="3" width="10.28125" style="1" customWidth="1"/>
    <col min="4" max="4" width="8.140625" style="1" customWidth="1"/>
    <col min="5" max="16" width="7.421875" style="1" customWidth="1"/>
    <col min="17" max="17" width="9.140625" style="2" customWidth="1"/>
    <col min="18" max="16384" width="9.140625" style="1" customWidth="1"/>
  </cols>
  <sheetData>
    <row r="2" spans="4:6" ht="12.75">
      <c r="D2" s="82" t="s">
        <v>29</v>
      </c>
      <c r="E2" s="51" t="s">
        <v>29</v>
      </c>
      <c r="F2" s="51" t="s">
        <v>30</v>
      </c>
    </row>
    <row r="3" spans="2:16" ht="13.5" thickBot="1">
      <c r="B3" s="27" t="s">
        <v>51</v>
      </c>
      <c r="C3" s="28"/>
      <c r="D3" s="83" t="s">
        <v>42</v>
      </c>
      <c r="E3" s="111">
        <v>2003</v>
      </c>
      <c r="F3" s="112"/>
      <c r="G3" s="29">
        <f>+E3+1</f>
        <v>2004</v>
      </c>
      <c r="H3" s="29">
        <f aca="true" t="shared" si="0" ref="H3:O3">+G3+1</f>
        <v>2005</v>
      </c>
      <c r="I3" s="29">
        <f t="shared" si="0"/>
        <v>2006</v>
      </c>
      <c r="J3" s="29">
        <f t="shared" si="0"/>
        <v>2007</v>
      </c>
      <c r="K3" s="29">
        <f t="shared" si="0"/>
        <v>2008</v>
      </c>
      <c r="L3" s="29">
        <f t="shared" si="0"/>
        <v>2009</v>
      </c>
      <c r="M3" s="29">
        <f t="shared" si="0"/>
        <v>2010</v>
      </c>
      <c r="N3" s="29">
        <f t="shared" si="0"/>
        <v>2011</v>
      </c>
      <c r="O3" s="29">
        <f t="shared" si="0"/>
        <v>2012</v>
      </c>
      <c r="P3" s="29" t="s">
        <v>4</v>
      </c>
    </row>
    <row r="4" spans="2:15" ht="12.75" outlineLevel="1">
      <c r="B4" s="84" t="s">
        <v>46</v>
      </c>
      <c r="C4" s="6"/>
      <c r="D4" s="50"/>
      <c r="E4" s="5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5" ht="12.75" outlineLevel="1">
      <c r="B5" s="84" t="s">
        <v>0</v>
      </c>
      <c r="C5" s="6"/>
      <c r="D5" s="50"/>
      <c r="E5" s="5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2.75" outlineLevel="1">
      <c r="B6" s="84" t="s">
        <v>47</v>
      </c>
      <c r="C6" s="6"/>
      <c r="D6" s="50"/>
      <c r="E6" s="5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ht="12.75" outlineLevel="1">
      <c r="B7" s="84" t="s">
        <v>1</v>
      </c>
      <c r="C7" s="6"/>
      <c r="D7" s="50"/>
      <c r="E7" s="5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2:15" ht="12.75" outlineLevel="1">
      <c r="B8" s="84" t="s">
        <v>45</v>
      </c>
      <c r="C8" s="6"/>
      <c r="D8" s="50"/>
      <c r="E8" s="5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2:15" ht="12.75" outlineLevel="1">
      <c r="B9" s="21"/>
      <c r="C9" s="6"/>
      <c r="D9" s="50"/>
      <c r="E9" s="50"/>
      <c r="F9" s="47"/>
      <c r="G9" s="11"/>
      <c r="H9" s="11"/>
      <c r="I9" s="11"/>
      <c r="J9" s="11"/>
      <c r="K9" s="11"/>
      <c r="L9" s="11"/>
      <c r="M9" s="11"/>
      <c r="N9" s="11"/>
      <c r="O9" s="11"/>
    </row>
    <row r="10" spans="2:15" ht="12.75" outlineLevel="1">
      <c r="B10" s="5" t="s">
        <v>21</v>
      </c>
      <c r="C10" s="6"/>
      <c r="D10" s="50"/>
      <c r="E10" s="50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6" ht="13.5" outlineLevel="1" thickBot="1">
      <c r="B11" s="13" t="s">
        <v>2</v>
      </c>
      <c r="C11" s="46"/>
      <c r="D11" s="81"/>
      <c r="E11" s="13"/>
      <c r="F11" s="71"/>
      <c r="G11" s="71"/>
      <c r="H11" s="71"/>
      <c r="I11" s="71"/>
      <c r="J11" s="71"/>
      <c r="K11" s="71"/>
      <c r="L11" s="71"/>
      <c r="M11" s="71"/>
      <c r="N11" s="71"/>
      <c r="O11" s="48"/>
      <c r="P11" s="70"/>
    </row>
    <row r="12" spans="2:17" ht="12.75">
      <c r="B12" s="8" t="s">
        <v>3</v>
      </c>
      <c r="C12" s="9"/>
      <c r="D12" s="93" t="s">
        <v>33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>SUM(D12:O12)</f>
        <v>0</v>
      </c>
      <c r="Q12" s="2" t="s">
        <v>5</v>
      </c>
    </row>
    <row r="13" spans="2:16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4:6" ht="12.75">
      <c r="D14" s="82" t="s">
        <v>29</v>
      </c>
      <c r="E14" s="65" t="s">
        <v>29</v>
      </c>
      <c r="F14" s="65" t="s">
        <v>30</v>
      </c>
    </row>
    <row r="15" spans="2:16" ht="13.5" thickBot="1">
      <c r="B15" s="107" t="s">
        <v>50</v>
      </c>
      <c r="C15" s="28"/>
      <c r="D15" s="83" t="s">
        <v>42</v>
      </c>
      <c r="E15" s="109">
        <f>+$E$3</f>
        <v>2003</v>
      </c>
      <c r="F15" s="110"/>
      <c r="G15" s="29">
        <f>+E15+1</f>
        <v>2004</v>
      </c>
      <c r="H15" s="29">
        <f aca="true" t="shared" si="1" ref="H15:O15">+G15+1</f>
        <v>2005</v>
      </c>
      <c r="I15" s="29">
        <f t="shared" si="1"/>
        <v>2006</v>
      </c>
      <c r="J15" s="29">
        <f t="shared" si="1"/>
        <v>2007</v>
      </c>
      <c r="K15" s="29">
        <f t="shared" si="1"/>
        <v>2008</v>
      </c>
      <c r="L15" s="29">
        <f t="shared" si="1"/>
        <v>2009</v>
      </c>
      <c r="M15" s="29">
        <f t="shared" si="1"/>
        <v>2010</v>
      </c>
      <c r="N15" s="29">
        <f t="shared" si="1"/>
        <v>2011</v>
      </c>
      <c r="O15" s="29">
        <f t="shared" si="1"/>
        <v>2012</v>
      </c>
      <c r="P15" s="29" t="s">
        <v>4</v>
      </c>
    </row>
    <row r="16" spans="2:15" ht="12.75" outlineLevel="1">
      <c r="B16" s="22" t="str">
        <f>+$B$4</f>
        <v>Eksponering BA marked</v>
      </c>
      <c r="C16" s="6"/>
      <c r="D16" s="50"/>
      <c r="E16" s="5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ht="12.75" outlineLevel="1">
      <c r="B17" s="22" t="str">
        <f>+$B$5</f>
        <v>Valutaeksponering (USD)</v>
      </c>
      <c r="C17" s="6"/>
      <c r="D17" s="50"/>
      <c r="E17" s="5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ht="12.75" outlineLevel="1">
      <c r="B18" s="22" t="str">
        <f>+$B$6</f>
        <v>Valutaeksponering (EUR+)</v>
      </c>
      <c r="C18" s="6"/>
      <c r="D18" s="50"/>
      <c r="E18" s="5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ht="12.75" outlineLevel="1">
      <c r="B19" s="22" t="str">
        <f>+$B$7</f>
        <v>Valutaeksponering (GBP)</v>
      </c>
      <c r="C19" s="6"/>
      <c r="D19" s="50"/>
      <c r="E19" s="5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5" ht="12.75" outlineLevel="1">
      <c r="B20" s="22" t="str">
        <f>+$B$8</f>
        <v>Ikke benyttet</v>
      </c>
      <c r="C20" s="6"/>
      <c r="D20" s="50"/>
      <c r="E20" s="5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15" ht="12.75" outlineLevel="1">
      <c r="B21" s="5"/>
      <c r="C21" s="6"/>
      <c r="D21" s="50"/>
      <c r="E21" s="50"/>
      <c r="F21" s="47"/>
      <c r="G21" s="11"/>
      <c r="H21" s="11"/>
      <c r="I21" s="11"/>
      <c r="J21" s="11"/>
      <c r="K21" s="11"/>
      <c r="L21" s="11"/>
      <c r="M21" s="11"/>
      <c r="N21" s="11"/>
      <c r="O21" s="11"/>
    </row>
    <row r="22" spans="2:15" ht="12.75" outlineLevel="1">
      <c r="B22" s="5" t="s">
        <v>21</v>
      </c>
      <c r="C22" s="6"/>
      <c r="D22" s="50"/>
      <c r="E22" s="50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6" ht="13.5" outlineLevel="1" thickBot="1">
      <c r="B23" s="13" t="s">
        <v>2</v>
      </c>
      <c r="C23" s="46"/>
      <c r="D23" s="81"/>
      <c r="E23" s="13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13"/>
    </row>
    <row r="24" spans="2:17" ht="12.75">
      <c r="B24" s="8" t="s">
        <v>3</v>
      </c>
      <c r="C24" s="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f>SUM(D24:O24)</f>
        <v>0</v>
      </c>
      <c r="Q24" s="2" t="s">
        <v>5</v>
      </c>
    </row>
    <row r="25" spans="2:16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4:6" ht="12.75">
      <c r="D26" s="82" t="s">
        <v>29</v>
      </c>
      <c r="E26" s="65" t="s">
        <v>29</v>
      </c>
      <c r="F26" s="65" t="s">
        <v>30</v>
      </c>
    </row>
    <row r="27" spans="2:16" ht="13.5" collapsed="1" thickBot="1">
      <c r="B27" s="107" t="s">
        <v>6</v>
      </c>
      <c r="C27" s="28"/>
      <c r="D27" s="83" t="s">
        <v>42</v>
      </c>
      <c r="E27" s="109">
        <f>+$E$3</f>
        <v>2003</v>
      </c>
      <c r="F27" s="110"/>
      <c r="G27" s="29">
        <f>+E27+1</f>
        <v>2004</v>
      </c>
      <c r="H27" s="29">
        <f aca="true" t="shared" si="2" ref="H27:O27">+G27+1</f>
        <v>2005</v>
      </c>
      <c r="I27" s="29">
        <f t="shared" si="2"/>
        <v>2006</v>
      </c>
      <c r="J27" s="29">
        <f t="shared" si="2"/>
        <v>2007</v>
      </c>
      <c r="K27" s="29">
        <f t="shared" si="2"/>
        <v>2008</v>
      </c>
      <c r="L27" s="29">
        <f t="shared" si="2"/>
        <v>2009</v>
      </c>
      <c r="M27" s="29">
        <f t="shared" si="2"/>
        <v>2010</v>
      </c>
      <c r="N27" s="29">
        <f t="shared" si="2"/>
        <v>2011</v>
      </c>
      <c r="O27" s="29">
        <f t="shared" si="2"/>
        <v>2012</v>
      </c>
      <c r="P27" s="29" t="s">
        <v>4</v>
      </c>
    </row>
    <row r="28" spans="2:15" ht="12.75" hidden="1" outlineLevel="1">
      <c r="B28" s="22" t="str">
        <f>+$B$4</f>
        <v>Eksponering BA marked</v>
      </c>
      <c r="C28" s="6"/>
      <c r="D28" s="50"/>
      <c r="E28" s="5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ht="12.75" hidden="1" outlineLevel="1">
      <c r="B29" s="22" t="str">
        <f>+$B$5</f>
        <v>Valutaeksponering (USD)</v>
      </c>
      <c r="C29" s="6"/>
      <c r="D29" s="50"/>
      <c r="E29" s="5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ht="12.75" hidden="1" outlineLevel="1">
      <c r="B30" s="22" t="str">
        <f>+$B$6</f>
        <v>Valutaeksponering (EUR+)</v>
      </c>
      <c r="C30" s="6"/>
      <c r="D30" s="50"/>
      <c r="E30" s="5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15" ht="12.75" hidden="1" outlineLevel="1">
      <c r="B31" s="22" t="str">
        <f>+$B$7</f>
        <v>Valutaeksponering (GBP)</v>
      </c>
      <c r="C31" s="6"/>
      <c r="D31" s="50"/>
      <c r="E31" s="5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5" ht="12.75" hidden="1" outlineLevel="1">
      <c r="B32" s="22" t="str">
        <f>+$B$8</f>
        <v>Ikke benyttet</v>
      </c>
      <c r="C32" s="6"/>
      <c r="D32" s="50"/>
      <c r="E32" s="5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2:15" ht="12.75" hidden="1" outlineLevel="1">
      <c r="B33" s="5"/>
      <c r="C33" s="6"/>
      <c r="D33" s="50"/>
      <c r="E33" s="50"/>
      <c r="F33" s="47"/>
      <c r="G33" s="11"/>
      <c r="H33" s="11"/>
      <c r="I33" s="11"/>
      <c r="J33" s="11"/>
      <c r="K33" s="11"/>
      <c r="L33" s="11"/>
      <c r="M33" s="11"/>
      <c r="N33" s="11"/>
      <c r="O33" s="11"/>
    </row>
    <row r="34" spans="2:15" ht="12.75" hidden="1" outlineLevel="1">
      <c r="B34" s="5" t="s">
        <v>21</v>
      </c>
      <c r="C34" s="6"/>
      <c r="D34" s="50"/>
      <c r="E34" s="50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6" ht="13.5" hidden="1" outlineLevel="1" thickBot="1">
      <c r="B35" s="13" t="s">
        <v>2</v>
      </c>
      <c r="C35" s="14"/>
      <c r="D35" s="81"/>
      <c r="E35" s="13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13"/>
    </row>
    <row r="36" spans="2:17" ht="12.75">
      <c r="B36" s="8" t="s">
        <v>3</v>
      </c>
      <c r="C36" s="9"/>
      <c r="D36" s="8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>SUM(D36:O36)</f>
        <v>0</v>
      </c>
      <c r="Q36" s="2" t="s">
        <v>5</v>
      </c>
    </row>
    <row r="37" spans="2:16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4:6" ht="12.75">
      <c r="D38" s="82" t="s">
        <v>29</v>
      </c>
      <c r="E38" s="65" t="s">
        <v>29</v>
      </c>
      <c r="F38" s="65" t="s">
        <v>30</v>
      </c>
    </row>
    <row r="39" spans="2:16" ht="13.5" collapsed="1" thickBot="1">
      <c r="B39" s="107" t="s">
        <v>7</v>
      </c>
      <c r="C39" s="28"/>
      <c r="D39" s="83" t="s">
        <v>42</v>
      </c>
      <c r="E39" s="109">
        <f>+$E$3</f>
        <v>2003</v>
      </c>
      <c r="F39" s="110"/>
      <c r="G39" s="29">
        <f>+E39+1</f>
        <v>2004</v>
      </c>
      <c r="H39" s="29">
        <f aca="true" t="shared" si="3" ref="H39:O39">+G39+1</f>
        <v>2005</v>
      </c>
      <c r="I39" s="29">
        <f t="shared" si="3"/>
        <v>2006</v>
      </c>
      <c r="J39" s="29">
        <f t="shared" si="3"/>
        <v>2007</v>
      </c>
      <c r="K39" s="29">
        <f t="shared" si="3"/>
        <v>2008</v>
      </c>
      <c r="L39" s="29">
        <f t="shared" si="3"/>
        <v>2009</v>
      </c>
      <c r="M39" s="29">
        <f t="shared" si="3"/>
        <v>2010</v>
      </c>
      <c r="N39" s="29">
        <f t="shared" si="3"/>
        <v>2011</v>
      </c>
      <c r="O39" s="29">
        <f t="shared" si="3"/>
        <v>2012</v>
      </c>
      <c r="P39" s="29" t="s">
        <v>4</v>
      </c>
    </row>
    <row r="40" spans="2:15" ht="12.75" hidden="1" outlineLevel="1">
      <c r="B40" s="22" t="str">
        <f>+$B$4</f>
        <v>Eksponering BA marked</v>
      </c>
      <c r="C40" s="6"/>
      <c r="D40" s="50"/>
      <c r="E40" s="5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2:15" ht="12.75" hidden="1" outlineLevel="1">
      <c r="B41" s="22" t="str">
        <f>+$B$5</f>
        <v>Valutaeksponering (USD)</v>
      </c>
      <c r="C41" s="6"/>
      <c r="D41" s="50"/>
      <c r="E41" s="5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 ht="12.75" hidden="1" outlineLevel="1">
      <c r="B42" s="22" t="str">
        <f>+$B$6</f>
        <v>Valutaeksponering (EUR+)</v>
      </c>
      <c r="C42" s="6"/>
      <c r="D42" s="50"/>
      <c r="E42" s="5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2:15" ht="12.75" hidden="1" outlineLevel="1">
      <c r="B43" s="22" t="str">
        <f>+$B$7</f>
        <v>Valutaeksponering (GBP)</v>
      </c>
      <c r="C43" s="6"/>
      <c r="D43" s="50"/>
      <c r="E43" s="5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2:15" ht="12.75" hidden="1" outlineLevel="1">
      <c r="B44" s="22" t="str">
        <f>+$B$8</f>
        <v>Ikke benyttet</v>
      </c>
      <c r="C44" s="6"/>
      <c r="D44" s="50"/>
      <c r="E44" s="5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2:15" ht="12.75" hidden="1" outlineLevel="1">
      <c r="B45" s="5"/>
      <c r="C45" s="6"/>
      <c r="D45" s="50"/>
      <c r="E45" s="50"/>
      <c r="F45" s="47"/>
      <c r="G45" s="11"/>
      <c r="H45" s="11"/>
      <c r="I45" s="11"/>
      <c r="J45" s="11"/>
      <c r="K45" s="11"/>
      <c r="L45" s="11"/>
      <c r="M45" s="11"/>
      <c r="N45" s="11"/>
      <c r="O45" s="11"/>
    </row>
    <row r="46" spans="2:15" ht="12.75" hidden="1" outlineLevel="1">
      <c r="B46" s="5" t="s">
        <v>21</v>
      </c>
      <c r="C46" s="6"/>
      <c r="D46" s="50"/>
      <c r="E46" s="50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2:16" ht="13.5" hidden="1" outlineLevel="1" thickBot="1">
      <c r="B47" s="13" t="s">
        <v>2</v>
      </c>
      <c r="C47" s="14"/>
      <c r="D47" s="81"/>
      <c r="E47" s="13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3"/>
    </row>
    <row r="48" spans="2:17" ht="12.75">
      <c r="B48" s="8" t="s">
        <v>3</v>
      </c>
      <c r="C48" s="9"/>
      <c r="D48" s="8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>SUM(D48:O48)</f>
        <v>0</v>
      </c>
      <c r="Q48" s="2" t="s">
        <v>5</v>
      </c>
    </row>
    <row r="49" spans="2:16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4:6" ht="12.75">
      <c r="D50" s="82" t="s">
        <v>29</v>
      </c>
      <c r="E50" s="65" t="s">
        <v>29</v>
      </c>
      <c r="F50" s="65" t="s">
        <v>30</v>
      </c>
    </row>
    <row r="51" spans="2:16" ht="13.5" collapsed="1" thickBot="1">
      <c r="B51" s="107" t="s">
        <v>8</v>
      </c>
      <c r="C51" s="28"/>
      <c r="D51" s="83" t="s">
        <v>42</v>
      </c>
      <c r="E51" s="109">
        <f>+$E$3</f>
        <v>2003</v>
      </c>
      <c r="F51" s="110"/>
      <c r="G51" s="29">
        <f>+E51+1</f>
        <v>2004</v>
      </c>
      <c r="H51" s="29">
        <f aca="true" t="shared" si="4" ref="H51:O51">+G51+1</f>
        <v>2005</v>
      </c>
      <c r="I51" s="29">
        <f t="shared" si="4"/>
        <v>2006</v>
      </c>
      <c r="J51" s="29">
        <f t="shared" si="4"/>
        <v>2007</v>
      </c>
      <c r="K51" s="29">
        <f t="shared" si="4"/>
        <v>2008</v>
      </c>
      <c r="L51" s="29">
        <f t="shared" si="4"/>
        <v>2009</v>
      </c>
      <c r="M51" s="29">
        <f t="shared" si="4"/>
        <v>2010</v>
      </c>
      <c r="N51" s="29">
        <f t="shared" si="4"/>
        <v>2011</v>
      </c>
      <c r="O51" s="29">
        <f t="shared" si="4"/>
        <v>2012</v>
      </c>
      <c r="P51" s="29" t="s">
        <v>4</v>
      </c>
    </row>
    <row r="52" spans="2:15" ht="12.75" hidden="1" outlineLevel="1">
      <c r="B52" s="22" t="str">
        <f>+$B$4</f>
        <v>Eksponering BA marked</v>
      </c>
      <c r="C52" s="6"/>
      <c r="D52" s="50"/>
      <c r="E52" s="5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2:15" ht="12.75" hidden="1" outlineLevel="1">
      <c r="B53" s="22" t="str">
        <f>+$B$5</f>
        <v>Valutaeksponering (USD)</v>
      </c>
      <c r="C53" s="6"/>
      <c r="D53" s="50"/>
      <c r="E53" s="5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2:15" ht="12.75" hidden="1" outlineLevel="1">
      <c r="B54" s="22" t="str">
        <f>+$B$6</f>
        <v>Valutaeksponering (EUR+)</v>
      </c>
      <c r="C54" s="6"/>
      <c r="D54" s="50"/>
      <c r="E54" s="5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2:15" ht="12.75" hidden="1" outlineLevel="1">
      <c r="B55" s="22" t="str">
        <f>+$B$7</f>
        <v>Valutaeksponering (GBP)</v>
      </c>
      <c r="C55" s="6"/>
      <c r="D55" s="50"/>
      <c r="E55" s="5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2:15" ht="12.75" hidden="1" outlineLevel="1">
      <c r="B56" s="22" t="str">
        <f>+$B$8</f>
        <v>Ikke benyttet</v>
      </c>
      <c r="C56" s="6"/>
      <c r="D56" s="50"/>
      <c r="E56" s="5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2:15" ht="12.75" hidden="1" outlineLevel="1">
      <c r="B57" s="5"/>
      <c r="C57" s="6"/>
      <c r="D57" s="50"/>
      <c r="E57" s="50"/>
      <c r="F57" s="47"/>
      <c r="G57" s="11"/>
      <c r="H57" s="11"/>
      <c r="I57" s="11"/>
      <c r="J57" s="11"/>
      <c r="K57" s="11"/>
      <c r="L57" s="11"/>
      <c r="M57" s="11"/>
      <c r="N57" s="11"/>
      <c r="O57" s="11"/>
    </row>
    <row r="58" spans="2:15" ht="12.75" hidden="1" outlineLevel="1">
      <c r="B58" s="5" t="s">
        <v>21</v>
      </c>
      <c r="C58" s="6"/>
      <c r="D58" s="50"/>
      <c r="E58" s="50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2:16" ht="13.5" hidden="1" outlineLevel="1" thickBot="1">
      <c r="B59" s="13" t="s">
        <v>2</v>
      </c>
      <c r="C59" s="14"/>
      <c r="D59" s="81"/>
      <c r="E59" s="13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13"/>
    </row>
    <row r="60" spans="2:17" ht="12.75">
      <c r="B60" s="8" t="s">
        <v>3</v>
      </c>
      <c r="C60" s="9"/>
      <c r="D60" s="8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>SUM(D60:O60)</f>
        <v>0</v>
      </c>
      <c r="Q60" s="2" t="s">
        <v>5</v>
      </c>
    </row>
    <row r="61" spans="2:16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4:6" ht="12.75">
      <c r="D62" s="82" t="s">
        <v>29</v>
      </c>
      <c r="E62" s="65" t="s">
        <v>29</v>
      </c>
      <c r="F62" s="65" t="s">
        <v>30</v>
      </c>
    </row>
    <row r="63" spans="2:16" ht="13.5" collapsed="1" thickBot="1">
      <c r="B63" s="107" t="s">
        <v>9</v>
      </c>
      <c r="C63" s="28"/>
      <c r="D63" s="83" t="s">
        <v>42</v>
      </c>
      <c r="E63" s="109">
        <f>+$E$3</f>
        <v>2003</v>
      </c>
      <c r="F63" s="110"/>
      <c r="G63" s="29">
        <f>+E63+1</f>
        <v>2004</v>
      </c>
      <c r="H63" s="29">
        <f aca="true" t="shared" si="5" ref="H63:O63">+G63+1</f>
        <v>2005</v>
      </c>
      <c r="I63" s="29">
        <f t="shared" si="5"/>
        <v>2006</v>
      </c>
      <c r="J63" s="29">
        <f t="shared" si="5"/>
        <v>2007</v>
      </c>
      <c r="K63" s="29">
        <f t="shared" si="5"/>
        <v>2008</v>
      </c>
      <c r="L63" s="29">
        <f t="shared" si="5"/>
        <v>2009</v>
      </c>
      <c r="M63" s="29">
        <f t="shared" si="5"/>
        <v>2010</v>
      </c>
      <c r="N63" s="29">
        <f t="shared" si="5"/>
        <v>2011</v>
      </c>
      <c r="O63" s="29">
        <f t="shared" si="5"/>
        <v>2012</v>
      </c>
      <c r="P63" s="29" t="s">
        <v>4</v>
      </c>
    </row>
    <row r="64" spans="2:15" ht="12.75" hidden="1" outlineLevel="1">
      <c r="B64" s="22" t="str">
        <f>+$B$4</f>
        <v>Eksponering BA marked</v>
      </c>
      <c r="C64" s="6"/>
      <c r="D64" s="50"/>
      <c r="E64" s="5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2:15" ht="12.75" hidden="1" outlineLevel="1">
      <c r="B65" s="22" t="str">
        <f>+$B$5</f>
        <v>Valutaeksponering (USD)</v>
      </c>
      <c r="C65" s="6"/>
      <c r="D65" s="50"/>
      <c r="E65" s="5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2:15" ht="12.75" hidden="1" outlineLevel="1">
      <c r="B66" s="22" t="str">
        <f>+$B$6</f>
        <v>Valutaeksponering (EUR+)</v>
      </c>
      <c r="C66" s="6"/>
      <c r="D66" s="50"/>
      <c r="E66" s="5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2:15" ht="12.75" hidden="1" outlineLevel="1">
      <c r="B67" s="22" t="str">
        <f>+$B$7</f>
        <v>Valutaeksponering (GBP)</v>
      </c>
      <c r="C67" s="6"/>
      <c r="D67" s="50"/>
      <c r="E67" s="5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2:15" ht="12.75" hidden="1" outlineLevel="1">
      <c r="B68" s="22" t="str">
        <f>+$B$8</f>
        <v>Ikke benyttet</v>
      </c>
      <c r="C68" s="6"/>
      <c r="D68" s="50"/>
      <c r="E68" s="5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2:15" ht="12.75" hidden="1" outlineLevel="1">
      <c r="B69" s="5"/>
      <c r="C69" s="6"/>
      <c r="D69" s="50"/>
      <c r="E69" s="50"/>
      <c r="F69" s="47"/>
      <c r="G69" s="11"/>
      <c r="H69" s="11"/>
      <c r="I69" s="11"/>
      <c r="J69" s="11"/>
      <c r="K69" s="11"/>
      <c r="L69" s="11"/>
      <c r="M69" s="11"/>
      <c r="N69" s="11"/>
      <c r="O69" s="11"/>
    </row>
    <row r="70" spans="2:15" ht="12.75" hidden="1" outlineLevel="1">
      <c r="B70" s="5" t="s">
        <v>21</v>
      </c>
      <c r="C70" s="6"/>
      <c r="D70" s="50"/>
      <c r="E70" s="50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6" ht="13.5" hidden="1" outlineLevel="1" thickBot="1">
      <c r="B71" s="13" t="s">
        <v>2</v>
      </c>
      <c r="C71" s="14"/>
      <c r="D71" s="81"/>
      <c r="E71" s="13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13"/>
    </row>
    <row r="72" spans="2:17" ht="12.75">
      <c r="B72" s="8" t="s">
        <v>3</v>
      </c>
      <c r="C72" s="9"/>
      <c r="D72" s="8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>
        <f>SUM(D72:O72)</f>
        <v>0</v>
      </c>
      <c r="Q72" s="2" t="s">
        <v>5</v>
      </c>
    </row>
    <row r="73" spans="2:16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6" ht="12.75">
      <c r="D74" s="82" t="s">
        <v>29</v>
      </c>
      <c r="E74" s="65" t="s">
        <v>29</v>
      </c>
      <c r="F74" s="65" t="s">
        <v>30</v>
      </c>
    </row>
    <row r="75" spans="2:16" ht="13.5" collapsed="1" thickBot="1">
      <c r="B75" s="107" t="s">
        <v>10</v>
      </c>
      <c r="C75" s="28"/>
      <c r="D75" s="83" t="s">
        <v>42</v>
      </c>
      <c r="E75" s="109">
        <f>+$E$3</f>
        <v>2003</v>
      </c>
      <c r="F75" s="110"/>
      <c r="G75" s="29">
        <f>+E75+1</f>
        <v>2004</v>
      </c>
      <c r="H75" s="29">
        <f aca="true" t="shared" si="6" ref="H75:O75">+G75+1</f>
        <v>2005</v>
      </c>
      <c r="I75" s="29">
        <f t="shared" si="6"/>
        <v>2006</v>
      </c>
      <c r="J75" s="29">
        <f t="shared" si="6"/>
        <v>2007</v>
      </c>
      <c r="K75" s="29">
        <f t="shared" si="6"/>
        <v>2008</v>
      </c>
      <c r="L75" s="29">
        <f t="shared" si="6"/>
        <v>2009</v>
      </c>
      <c r="M75" s="29">
        <f t="shared" si="6"/>
        <v>2010</v>
      </c>
      <c r="N75" s="29">
        <f t="shared" si="6"/>
        <v>2011</v>
      </c>
      <c r="O75" s="29">
        <f t="shared" si="6"/>
        <v>2012</v>
      </c>
      <c r="P75" s="29" t="s">
        <v>4</v>
      </c>
    </row>
    <row r="76" spans="2:15" ht="12.75" hidden="1" outlineLevel="1">
      <c r="B76" s="22" t="str">
        <f>+$B$4</f>
        <v>Eksponering BA marked</v>
      </c>
      <c r="C76" s="6"/>
      <c r="D76" s="50"/>
      <c r="E76" s="5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2:15" ht="12.75" hidden="1" outlineLevel="1">
      <c r="B77" s="22" t="str">
        <f>+$B$5</f>
        <v>Valutaeksponering (USD)</v>
      </c>
      <c r="C77" s="6"/>
      <c r="D77" s="50"/>
      <c r="E77" s="5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2:15" ht="12.75" hidden="1" outlineLevel="1">
      <c r="B78" s="22" t="str">
        <f>+$B$6</f>
        <v>Valutaeksponering (EUR+)</v>
      </c>
      <c r="C78" s="6"/>
      <c r="D78" s="50"/>
      <c r="E78" s="5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2:15" ht="12.75" hidden="1" outlineLevel="1">
      <c r="B79" s="22" t="str">
        <f>+$B$7</f>
        <v>Valutaeksponering (GBP)</v>
      </c>
      <c r="C79" s="6"/>
      <c r="D79" s="50"/>
      <c r="E79" s="5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2:15" ht="12.75" hidden="1" outlineLevel="1">
      <c r="B80" s="22" t="str">
        <f>+$B$8</f>
        <v>Ikke benyttet</v>
      </c>
      <c r="C80" s="6"/>
      <c r="D80" s="50"/>
      <c r="E80" s="5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2:15" ht="12.75" hidden="1" outlineLevel="1">
      <c r="B81" s="5"/>
      <c r="C81" s="6"/>
      <c r="D81" s="50"/>
      <c r="E81" s="50"/>
      <c r="F81" s="47"/>
      <c r="G81" s="11"/>
      <c r="H81" s="11"/>
      <c r="I81" s="11"/>
      <c r="J81" s="11"/>
      <c r="K81" s="11"/>
      <c r="L81" s="11"/>
      <c r="M81" s="11"/>
      <c r="N81" s="11"/>
      <c r="O81" s="11"/>
    </row>
    <row r="82" spans="2:15" ht="12.75" hidden="1" outlineLevel="1">
      <c r="B82" s="5" t="s">
        <v>21</v>
      </c>
      <c r="C82" s="6"/>
      <c r="D82" s="50"/>
      <c r="E82" s="50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2:16" ht="13.5" hidden="1" outlineLevel="1" thickBot="1">
      <c r="B83" s="13" t="s">
        <v>2</v>
      </c>
      <c r="C83" s="14"/>
      <c r="D83" s="81"/>
      <c r="E83" s="13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13"/>
    </row>
    <row r="84" spans="2:17" ht="12.75">
      <c r="B84" s="8" t="s">
        <v>3</v>
      </c>
      <c r="C84" s="9"/>
      <c r="D84" s="80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>SUM(D84:O84)</f>
        <v>0</v>
      </c>
      <c r="Q84" s="2" t="s">
        <v>5</v>
      </c>
    </row>
    <row r="85" spans="2:16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6" ht="12.75">
      <c r="D86" s="82" t="s">
        <v>29</v>
      </c>
      <c r="E86" s="65" t="s">
        <v>29</v>
      </c>
      <c r="F86" s="65" t="s">
        <v>30</v>
      </c>
    </row>
    <row r="87" spans="2:16" ht="13.5" collapsed="1" thickBot="1">
      <c r="B87" s="107" t="s">
        <v>11</v>
      </c>
      <c r="C87" s="28"/>
      <c r="D87" s="83" t="s">
        <v>42</v>
      </c>
      <c r="E87" s="109">
        <f>+$E$3</f>
        <v>2003</v>
      </c>
      <c r="F87" s="110"/>
      <c r="G87" s="29">
        <f>+E87+1</f>
        <v>2004</v>
      </c>
      <c r="H87" s="29">
        <f aca="true" t="shared" si="7" ref="H87:O87">+G87+1</f>
        <v>2005</v>
      </c>
      <c r="I87" s="29">
        <f t="shared" si="7"/>
        <v>2006</v>
      </c>
      <c r="J87" s="29">
        <f t="shared" si="7"/>
        <v>2007</v>
      </c>
      <c r="K87" s="29">
        <f t="shared" si="7"/>
        <v>2008</v>
      </c>
      <c r="L87" s="29">
        <f t="shared" si="7"/>
        <v>2009</v>
      </c>
      <c r="M87" s="29">
        <f t="shared" si="7"/>
        <v>2010</v>
      </c>
      <c r="N87" s="29">
        <f t="shared" si="7"/>
        <v>2011</v>
      </c>
      <c r="O87" s="29">
        <f t="shared" si="7"/>
        <v>2012</v>
      </c>
      <c r="P87" s="29" t="s">
        <v>4</v>
      </c>
    </row>
    <row r="88" spans="2:15" ht="12.75" hidden="1" outlineLevel="1">
      <c r="B88" s="22" t="str">
        <f>+$B$4</f>
        <v>Eksponering BA marked</v>
      </c>
      <c r="C88" s="6"/>
      <c r="D88" s="50"/>
      <c r="E88" s="5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2.75" hidden="1" outlineLevel="1">
      <c r="B89" s="22" t="str">
        <f>+$B$5</f>
        <v>Valutaeksponering (USD)</v>
      </c>
      <c r="C89" s="6"/>
      <c r="D89" s="50"/>
      <c r="E89" s="5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2.75" hidden="1" outlineLevel="1">
      <c r="B90" s="22" t="str">
        <f>+$B$6</f>
        <v>Valutaeksponering (EUR+)</v>
      </c>
      <c r="C90" s="6"/>
      <c r="D90" s="50"/>
      <c r="E90" s="5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2:15" ht="12.75" hidden="1" outlineLevel="1">
      <c r="B91" s="22" t="str">
        <f>+$B$7</f>
        <v>Valutaeksponering (GBP)</v>
      </c>
      <c r="C91" s="6"/>
      <c r="D91" s="50"/>
      <c r="E91" s="5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2:15" ht="12.75" hidden="1" outlineLevel="1">
      <c r="B92" s="22" t="str">
        <f>+$B$8</f>
        <v>Ikke benyttet</v>
      </c>
      <c r="C92" s="6"/>
      <c r="D92" s="50"/>
      <c r="E92" s="5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2.75" hidden="1" outlineLevel="1">
      <c r="B93" s="5"/>
      <c r="C93" s="6"/>
      <c r="D93" s="50"/>
      <c r="E93" s="50"/>
      <c r="F93" s="47"/>
      <c r="G93" s="11"/>
      <c r="H93" s="11"/>
      <c r="I93" s="11"/>
      <c r="J93" s="11"/>
      <c r="K93" s="11"/>
      <c r="L93" s="11"/>
      <c r="M93" s="11"/>
      <c r="N93" s="11"/>
      <c r="O93" s="11"/>
    </row>
    <row r="94" spans="2:15" ht="12.75" hidden="1" outlineLevel="1">
      <c r="B94" s="5" t="s">
        <v>21</v>
      </c>
      <c r="C94" s="6"/>
      <c r="D94" s="50"/>
      <c r="E94" s="50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2:16" ht="13.5" hidden="1" outlineLevel="1" thickBot="1">
      <c r="B95" s="13" t="s">
        <v>2</v>
      </c>
      <c r="C95" s="14"/>
      <c r="D95" s="81"/>
      <c r="E95" s="13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13"/>
    </row>
    <row r="96" spans="2:17" ht="12.75">
      <c r="B96" s="8" t="s">
        <v>3</v>
      </c>
      <c r="C96" s="9"/>
      <c r="D96" s="80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>SUM(D96:O96)</f>
        <v>0</v>
      </c>
      <c r="Q96" s="2" t="s">
        <v>5</v>
      </c>
    </row>
    <row r="97" spans="2:16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4:6" ht="12.75">
      <c r="D98" s="82" t="s">
        <v>29</v>
      </c>
      <c r="E98" s="65" t="s">
        <v>29</v>
      </c>
      <c r="F98" s="65" t="s">
        <v>30</v>
      </c>
    </row>
    <row r="99" spans="2:16" ht="13.5" collapsed="1" thickBot="1">
      <c r="B99" s="107" t="s">
        <v>12</v>
      </c>
      <c r="C99" s="28"/>
      <c r="D99" s="83" t="s">
        <v>42</v>
      </c>
      <c r="E99" s="109">
        <f>+$E$3</f>
        <v>2003</v>
      </c>
      <c r="F99" s="110"/>
      <c r="G99" s="29">
        <f>+E99+1</f>
        <v>2004</v>
      </c>
      <c r="H99" s="29">
        <f aca="true" t="shared" si="8" ref="H99:O99">+G99+1</f>
        <v>2005</v>
      </c>
      <c r="I99" s="29">
        <f t="shared" si="8"/>
        <v>2006</v>
      </c>
      <c r="J99" s="29">
        <f t="shared" si="8"/>
        <v>2007</v>
      </c>
      <c r="K99" s="29">
        <f t="shared" si="8"/>
        <v>2008</v>
      </c>
      <c r="L99" s="29">
        <f t="shared" si="8"/>
        <v>2009</v>
      </c>
      <c r="M99" s="29">
        <f t="shared" si="8"/>
        <v>2010</v>
      </c>
      <c r="N99" s="29">
        <f t="shared" si="8"/>
        <v>2011</v>
      </c>
      <c r="O99" s="29">
        <f t="shared" si="8"/>
        <v>2012</v>
      </c>
      <c r="P99" s="29" t="s">
        <v>4</v>
      </c>
    </row>
    <row r="100" spans="2:15" ht="12.75" hidden="1" outlineLevel="1">
      <c r="B100" s="22" t="str">
        <f>+$B$4</f>
        <v>Eksponering BA marked</v>
      </c>
      <c r="C100" s="6"/>
      <c r="D100" s="50"/>
      <c r="E100" s="5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2:15" ht="12.75" hidden="1" outlineLevel="1">
      <c r="B101" s="22" t="str">
        <f>+$B$5</f>
        <v>Valutaeksponering (USD)</v>
      </c>
      <c r="C101" s="6"/>
      <c r="D101" s="50"/>
      <c r="E101" s="5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2:15" ht="12.75" hidden="1" outlineLevel="1">
      <c r="B102" s="22" t="str">
        <f>+$B$6</f>
        <v>Valutaeksponering (EUR+)</v>
      </c>
      <c r="C102" s="6"/>
      <c r="D102" s="50"/>
      <c r="E102" s="5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ht="12.75" hidden="1" outlineLevel="1">
      <c r="B103" s="22" t="str">
        <f>+$B$7</f>
        <v>Valutaeksponering (GBP)</v>
      </c>
      <c r="C103" s="6"/>
      <c r="D103" s="50"/>
      <c r="E103" s="5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ht="12.75" hidden="1" outlineLevel="1">
      <c r="B104" s="22" t="str">
        <f>+$B$8</f>
        <v>Ikke benyttet</v>
      </c>
      <c r="C104" s="6"/>
      <c r="D104" s="50"/>
      <c r="E104" s="5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2:15" ht="12.75" hidden="1" outlineLevel="1">
      <c r="B105" s="5"/>
      <c r="C105" s="6"/>
      <c r="D105" s="50"/>
      <c r="E105" s="50"/>
      <c r="F105" s="47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2:15" ht="12.75" hidden="1" outlineLevel="1">
      <c r="B106" s="5" t="s">
        <v>21</v>
      </c>
      <c r="C106" s="6"/>
      <c r="D106" s="50"/>
      <c r="E106" s="50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2:16" ht="13.5" hidden="1" outlineLevel="1" thickBot="1">
      <c r="B107" s="13" t="s">
        <v>2</v>
      </c>
      <c r="C107" s="14"/>
      <c r="D107" s="81"/>
      <c r="E107" s="13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13"/>
    </row>
    <row r="108" spans="2:17" ht="12.75">
      <c r="B108" s="8" t="s">
        <v>3</v>
      </c>
      <c r="C108" s="9"/>
      <c r="D108" s="80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>SUM(D108:O108)</f>
        <v>0</v>
      </c>
      <c r="Q108" s="2" t="s">
        <v>5</v>
      </c>
    </row>
    <row r="109" spans="2:16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4:6" ht="12.75">
      <c r="D110" s="82" t="s">
        <v>29</v>
      </c>
      <c r="E110" s="65" t="s">
        <v>29</v>
      </c>
      <c r="F110" s="65" t="s">
        <v>30</v>
      </c>
    </row>
    <row r="111" spans="2:16" ht="13.5" collapsed="1" thickBot="1">
      <c r="B111" s="107" t="s">
        <v>13</v>
      </c>
      <c r="C111" s="28"/>
      <c r="D111" s="83" t="s">
        <v>42</v>
      </c>
      <c r="E111" s="109">
        <f>+$E$3</f>
        <v>2003</v>
      </c>
      <c r="F111" s="110"/>
      <c r="G111" s="29">
        <f>+E111+1</f>
        <v>2004</v>
      </c>
      <c r="H111" s="29">
        <f aca="true" t="shared" si="9" ref="H111:O111">+G111+1</f>
        <v>2005</v>
      </c>
      <c r="I111" s="29">
        <f t="shared" si="9"/>
        <v>2006</v>
      </c>
      <c r="J111" s="29">
        <f t="shared" si="9"/>
        <v>2007</v>
      </c>
      <c r="K111" s="29">
        <f t="shared" si="9"/>
        <v>2008</v>
      </c>
      <c r="L111" s="29">
        <f t="shared" si="9"/>
        <v>2009</v>
      </c>
      <c r="M111" s="29">
        <f t="shared" si="9"/>
        <v>2010</v>
      </c>
      <c r="N111" s="29">
        <f t="shared" si="9"/>
        <v>2011</v>
      </c>
      <c r="O111" s="29">
        <f t="shared" si="9"/>
        <v>2012</v>
      </c>
      <c r="P111" s="29" t="s">
        <v>4</v>
      </c>
    </row>
    <row r="112" spans="2:15" ht="12.75" hidden="1" outlineLevel="1">
      <c r="B112" s="22" t="str">
        <f>+$B$4</f>
        <v>Eksponering BA marked</v>
      </c>
      <c r="C112" s="6"/>
      <c r="D112" s="50"/>
      <c r="E112" s="5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2:15" ht="12.75" hidden="1" outlineLevel="1">
      <c r="B113" s="22" t="str">
        <f>+$B$5</f>
        <v>Valutaeksponering (USD)</v>
      </c>
      <c r="C113" s="6"/>
      <c r="D113" s="50"/>
      <c r="E113" s="5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2:15" ht="12.75" hidden="1" outlineLevel="1">
      <c r="B114" s="22" t="str">
        <f>+$B$6</f>
        <v>Valutaeksponering (EUR+)</v>
      </c>
      <c r="C114" s="6"/>
      <c r="D114" s="50"/>
      <c r="E114" s="5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2:15" ht="12.75" hidden="1" outlineLevel="1">
      <c r="B115" s="22" t="str">
        <f>+$B$7</f>
        <v>Valutaeksponering (GBP)</v>
      </c>
      <c r="C115" s="6"/>
      <c r="D115" s="50"/>
      <c r="E115" s="5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2:15" ht="12.75" hidden="1" outlineLevel="1">
      <c r="B116" s="22" t="str">
        <f>+$B$8</f>
        <v>Ikke benyttet</v>
      </c>
      <c r="C116" s="6"/>
      <c r="D116" s="50"/>
      <c r="E116" s="5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ht="12.75" hidden="1" outlineLevel="1">
      <c r="B117" s="5"/>
      <c r="C117" s="6"/>
      <c r="D117" s="50"/>
      <c r="E117" s="50"/>
      <c r="F117" s="47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2:15" ht="12.75" hidden="1" outlineLevel="1">
      <c r="B118" s="5" t="s">
        <v>21</v>
      </c>
      <c r="C118" s="6"/>
      <c r="D118" s="50"/>
      <c r="E118" s="50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2:16" ht="13.5" hidden="1" outlineLevel="1" thickBot="1">
      <c r="B119" s="13" t="s">
        <v>2</v>
      </c>
      <c r="C119" s="14"/>
      <c r="D119" s="81"/>
      <c r="E119" s="13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13"/>
    </row>
    <row r="120" spans="2:17" ht="12.75">
      <c r="B120" s="8" t="s">
        <v>3</v>
      </c>
      <c r="C120" s="9"/>
      <c r="D120" s="80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>SUM(D120:O120)</f>
        <v>0</v>
      </c>
      <c r="Q120" s="2" t="s">
        <v>5</v>
      </c>
    </row>
  </sheetData>
  <mergeCells count="10">
    <mergeCell ref="E3:F3"/>
    <mergeCell ref="E15:F15"/>
    <mergeCell ref="E27:F27"/>
    <mergeCell ref="E39:F39"/>
    <mergeCell ref="E99:F99"/>
    <mergeCell ref="E111:F111"/>
    <mergeCell ref="E51:F51"/>
    <mergeCell ref="E63:F63"/>
    <mergeCell ref="E75:F75"/>
    <mergeCell ref="E87:F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outlinePr summaryBelow="0" summaryRight="0"/>
  </sheetPr>
  <dimension ref="B2:O55"/>
  <sheetViews>
    <sheetView workbookViewId="0" topLeftCell="A1">
      <selection activeCell="E58" sqref="E58"/>
    </sheetView>
  </sheetViews>
  <sheetFormatPr defaultColWidth="9.140625" defaultRowHeight="12.75" outlineLevelRow="1"/>
  <cols>
    <col min="1" max="1" width="2.57421875" style="1" customWidth="1"/>
    <col min="2" max="2" width="16.421875" style="1" customWidth="1"/>
    <col min="3" max="3" width="10.57421875" style="1" customWidth="1"/>
    <col min="4" max="14" width="8.00390625" style="1" customWidth="1"/>
    <col min="15" max="16384" width="9.140625" style="1" customWidth="1"/>
  </cols>
  <sheetData>
    <row r="2" spans="2:15" ht="13.5" thickBot="1">
      <c r="B2" s="108" t="s">
        <v>37</v>
      </c>
      <c r="C2" s="30"/>
      <c r="D2" s="31">
        <f>+'Besluttede prosjekter'!E3</f>
        <v>2003</v>
      </c>
      <c r="E2" s="31">
        <f aca="true" t="shared" si="0" ref="E2:M2">+D2+1</f>
        <v>2004</v>
      </c>
      <c r="F2" s="31">
        <f t="shared" si="0"/>
        <v>2005</v>
      </c>
      <c r="G2" s="31">
        <f t="shared" si="0"/>
        <v>2006</v>
      </c>
      <c r="H2" s="31">
        <f t="shared" si="0"/>
        <v>2007</v>
      </c>
      <c r="I2" s="31">
        <f t="shared" si="0"/>
        <v>2008</v>
      </c>
      <c r="J2" s="31">
        <f t="shared" si="0"/>
        <v>2009</v>
      </c>
      <c r="K2" s="31">
        <f t="shared" si="0"/>
        <v>2010</v>
      </c>
      <c r="L2" s="31">
        <f t="shared" si="0"/>
        <v>2011</v>
      </c>
      <c r="M2" s="31">
        <f t="shared" si="0"/>
        <v>2012</v>
      </c>
      <c r="N2" s="31" t="s">
        <v>4</v>
      </c>
      <c r="O2" s="2"/>
    </row>
    <row r="3" spans="2:15" ht="12.75" outlineLevel="1">
      <c r="B3" s="5" t="str">
        <f>+'Besluttede prosjekter'!B4</f>
        <v>Eksponering BA marked</v>
      </c>
      <c r="C3" s="6"/>
      <c r="D3" s="12"/>
      <c r="E3" s="12"/>
      <c r="F3" s="12"/>
      <c r="G3" s="12"/>
      <c r="H3" s="12"/>
      <c r="I3" s="12"/>
      <c r="J3" s="12"/>
      <c r="K3" s="12"/>
      <c r="L3" s="12"/>
      <c r="M3" s="12"/>
      <c r="O3" s="2"/>
    </row>
    <row r="4" spans="2:15" ht="12.75" outlineLevel="1">
      <c r="B4" s="5" t="str">
        <f>+'Besluttede prosjekter'!B5</f>
        <v>Valutaeksponering (USD)</v>
      </c>
      <c r="C4" s="6"/>
      <c r="D4" s="12"/>
      <c r="E4" s="12"/>
      <c r="F4" s="12"/>
      <c r="G4" s="12"/>
      <c r="H4" s="12"/>
      <c r="I4" s="12"/>
      <c r="J4" s="12"/>
      <c r="K4" s="12"/>
      <c r="L4" s="12"/>
      <c r="M4" s="12"/>
      <c r="O4" s="2"/>
    </row>
    <row r="5" spans="2:15" ht="12.75" outlineLevel="1">
      <c r="B5" s="5" t="str">
        <f>+'Besluttede prosjekter'!B6</f>
        <v>Valutaeksponering (EUR+)</v>
      </c>
      <c r="C5" s="6"/>
      <c r="D5" s="12"/>
      <c r="E5" s="12"/>
      <c r="F5" s="12"/>
      <c r="G5" s="12"/>
      <c r="H5" s="12"/>
      <c r="I5" s="12"/>
      <c r="J5" s="12"/>
      <c r="K5" s="12"/>
      <c r="L5" s="12"/>
      <c r="M5" s="12"/>
      <c r="O5" s="2"/>
    </row>
    <row r="6" spans="2:15" ht="12.75" outlineLevel="1">
      <c r="B6" s="5" t="str">
        <f>+'Besluttede prosjekter'!B7</f>
        <v>Valutaeksponering (GBP)</v>
      </c>
      <c r="C6" s="6"/>
      <c r="D6" s="12"/>
      <c r="E6" s="12"/>
      <c r="F6" s="12"/>
      <c r="G6" s="12"/>
      <c r="H6" s="12"/>
      <c r="I6" s="12"/>
      <c r="J6" s="12"/>
      <c r="K6" s="12"/>
      <c r="L6" s="12"/>
      <c r="M6" s="12"/>
      <c r="O6" s="2"/>
    </row>
    <row r="7" spans="2:15" ht="12.75" outlineLevel="1">
      <c r="B7" s="5" t="str">
        <f>+'Besluttede prosjekter'!B8</f>
        <v>Ikke benyttet</v>
      </c>
      <c r="C7" s="6"/>
      <c r="D7" s="50"/>
      <c r="E7" s="50"/>
      <c r="F7" s="50"/>
      <c r="G7" s="50"/>
      <c r="H7" s="50"/>
      <c r="I7" s="50"/>
      <c r="J7" s="50"/>
      <c r="K7" s="50"/>
      <c r="L7" s="50"/>
      <c r="M7" s="50"/>
      <c r="O7" s="2"/>
    </row>
    <row r="8" spans="2:15" ht="12.75" outlineLevel="1">
      <c r="B8" s="5"/>
      <c r="C8" s="6"/>
      <c r="D8" s="92"/>
      <c r="E8" s="92"/>
      <c r="F8" s="92"/>
      <c r="G8" s="92"/>
      <c r="H8" s="92"/>
      <c r="I8" s="92"/>
      <c r="J8" s="92"/>
      <c r="K8" s="92"/>
      <c r="L8" s="92"/>
      <c r="M8" s="92"/>
      <c r="O8" s="2"/>
    </row>
    <row r="9" spans="2:15" ht="12.75" outlineLevel="1">
      <c r="B9" s="5" t="s">
        <v>21</v>
      </c>
      <c r="C9" s="6"/>
      <c r="D9" s="50"/>
      <c r="E9" s="50"/>
      <c r="F9" s="50"/>
      <c r="G9" s="50"/>
      <c r="H9" s="50"/>
      <c r="I9" s="50"/>
      <c r="J9" s="50"/>
      <c r="K9" s="50"/>
      <c r="L9" s="50"/>
      <c r="M9" s="50"/>
      <c r="O9" s="2"/>
    </row>
    <row r="10" spans="2:15" ht="13.5" outlineLevel="1" thickBot="1">
      <c r="B10" s="13" t="s">
        <v>2</v>
      </c>
      <c r="C10" s="46"/>
      <c r="D10" s="77"/>
      <c r="E10" s="71"/>
      <c r="F10" s="71"/>
      <c r="G10" s="71"/>
      <c r="H10" s="71"/>
      <c r="I10" s="71"/>
      <c r="J10" s="71"/>
      <c r="K10" s="71"/>
      <c r="L10" s="71"/>
      <c r="M10" s="48"/>
      <c r="N10" s="70"/>
      <c r="O10" s="2"/>
    </row>
    <row r="11" spans="2:15" ht="12.75">
      <c r="B11" s="8" t="s">
        <v>3</v>
      </c>
      <c r="C11" s="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f>SUM(D11:M11)</f>
        <v>0</v>
      </c>
      <c r="O11" s="2" t="s">
        <v>5</v>
      </c>
    </row>
    <row r="13" spans="2:15" ht="13.5" collapsed="1" thickBot="1">
      <c r="B13" s="108" t="s">
        <v>38</v>
      </c>
      <c r="C13" s="30"/>
      <c r="D13" s="31">
        <f>+$D$2</f>
        <v>2003</v>
      </c>
      <c r="E13" s="31">
        <f aca="true" t="shared" si="1" ref="E13:M13">+D13+1</f>
        <v>2004</v>
      </c>
      <c r="F13" s="31">
        <f t="shared" si="1"/>
        <v>2005</v>
      </c>
      <c r="G13" s="31">
        <f t="shared" si="1"/>
        <v>2006</v>
      </c>
      <c r="H13" s="31">
        <f t="shared" si="1"/>
        <v>2007</v>
      </c>
      <c r="I13" s="31">
        <f t="shared" si="1"/>
        <v>2008</v>
      </c>
      <c r="J13" s="31">
        <f t="shared" si="1"/>
        <v>2009</v>
      </c>
      <c r="K13" s="31">
        <f t="shared" si="1"/>
        <v>2010</v>
      </c>
      <c r="L13" s="31">
        <f t="shared" si="1"/>
        <v>2011</v>
      </c>
      <c r="M13" s="31">
        <f t="shared" si="1"/>
        <v>2012</v>
      </c>
      <c r="N13" s="31" t="s">
        <v>4</v>
      </c>
      <c r="O13" s="2"/>
    </row>
    <row r="14" spans="2:15" ht="12.75" hidden="1" outlineLevel="1">
      <c r="B14" s="5" t="str">
        <f>+$B$3</f>
        <v>Eksponering BA marked</v>
      </c>
      <c r="C14" s="6"/>
      <c r="D14" s="12"/>
      <c r="E14" s="12"/>
      <c r="F14" s="12"/>
      <c r="G14" s="12"/>
      <c r="H14" s="12"/>
      <c r="I14" s="12"/>
      <c r="J14" s="12"/>
      <c r="K14" s="12"/>
      <c r="L14" s="12"/>
      <c r="M14" s="12"/>
      <c r="O14" s="2"/>
    </row>
    <row r="15" spans="2:15" ht="12.75" hidden="1" outlineLevel="1">
      <c r="B15" s="5" t="str">
        <f>+$B$4</f>
        <v>Valutaeksponering (USD)</v>
      </c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 s="2"/>
    </row>
    <row r="16" spans="2:15" ht="12.75" hidden="1" outlineLevel="1">
      <c r="B16" s="5" t="str">
        <f>+$B$5</f>
        <v>Valutaeksponering (EUR+)</v>
      </c>
      <c r="C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O16" s="2"/>
    </row>
    <row r="17" spans="2:15" ht="12.75" hidden="1" outlineLevel="1">
      <c r="B17" s="5" t="str">
        <f>+$B$6</f>
        <v>Valutaeksponering (GBP)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O17" s="2"/>
    </row>
    <row r="18" spans="2:15" ht="12.75" hidden="1" outlineLevel="1">
      <c r="B18" s="5" t="str">
        <f>+$B$7</f>
        <v>Ikke benyttet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O18" s="2"/>
    </row>
    <row r="19" spans="2:15" ht="12.75" hidden="1" outlineLevel="1">
      <c r="B19" s="5"/>
      <c r="C19" s="6"/>
      <c r="D19" s="92"/>
      <c r="E19" s="92"/>
      <c r="F19" s="92"/>
      <c r="G19" s="92"/>
      <c r="H19" s="92"/>
      <c r="I19" s="92"/>
      <c r="J19" s="92"/>
      <c r="K19" s="92"/>
      <c r="L19" s="92"/>
      <c r="M19" s="92"/>
      <c r="O19" s="2"/>
    </row>
    <row r="20" spans="2:15" ht="12.75" hidden="1" outlineLevel="1">
      <c r="B20" s="5" t="s">
        <v>21</v>
      </c>
      <c r="C20" s="6"/>
      <c r="D20" s="49"/>
      <c r="E20" s="49"/>
      <c r="F20" s="49"/>
      <c r="G20" s="49"/>
      <c r="H20" s="49"/>
      <c r="I20" s="49"/>
      <c r="J20" s="49"/>
      <c r="K20" s="49"/>
      <c r="L20" s="49"/>
      <c r="M20" s="49"/>
      <c r="O20" s="2"/>
    </row>
    <row r="21" spans="2:15" ht="13.5" hidden="1" outlineLevel="1" thickBot="1">
      <c r="B21" s="13" t="s">
        <v>2</v>
      </c>
      <c r="C21" s="46"/>
      <c r="D21" s="77"/>
      <c r="E21" s="71"/>
      <c r="F21" s="71"/>
      <c r="G21" s="71"/>
      <c r="H21" s="71"/>
      <c r="I21" s="71"/>
      <c r="J21" s="71"/>
      <c r="K21" s="71"/>
      <c r="L21" s="71"/>
      <c r="M21" s="48"/>
      <c r="N21" s="70"/>
      <c r="O21" s="2"/>
    </row>
    <row r="22" spans="2:15" ht="12.75">
      <c r="B22" s="8" t="s">
        <v>3</v>
      </c>
      <c r="C22" s="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f>SUM(D22:M22)</f>
        <v>0</v>
      </c>
      <c r="O22" s="2" t="s">
        <v>5</v>
      </c>
    </row>
    <row r="24" spans="2:15" ht="13.5" collapsed="1" thickBot="1">
      <c r="B24" s="108" t="s">
        <v>39</v>
      </c>
      <c r="C24" s="30"/>
      <c r="D24" s="31">
        <f>+$D$2</f>
        <v>2003</v>
      </c>
      <c r="E24" s="31">
        <f aca="true" t="shared" si="2" ref="E24:M24">+D24+1</f>
        <v>2004</v>
      </c>
      <c r="F24" s="31">
        <f t="shared" si="2"/>
        <v>2005</v>
      </c>
      <c r="G24" s="31">
        <f t="shared" si="2"/>
        <v>2006</v>
      </c>
      <c r="H24" s="31">
        <f t="shared" si="2"/>
        <v>2007</v>
      </c>
      <c r="I24" s="31">
        <f t="shared" si="2"/>
        <v>2008</v>
      </c>
      <c r="J24" s="31">
        <f t="shared" si="2"/>
        <v>2009</v>
      </c>
      <c r="K24" s="31">
        <f t="shared" si="2"/>
        <v>2010</v>
      </c>
      <c r="L24" s="31">
        <f t="shared" si="2"/>
        <v>2011</v>
      </c>
      <c r="M24" s="31">
        <f t="shared" si="2"/>
        <v>2012</v>
      </c>
      <c r="N24" s="31" t="s">
        <v>4</v>
      </c>
      <c r="O24" s="2"/>
    </row>
    <row r="25" spans="2:15" ht="12.75" hidden="1" outlineLevel="1">
      <c r="B25" s="5" t="str">
        <f>+$B$3</f>
        <v>Eksponering BA marked</v>
      </c>
      <c r="C25" s="6"/>
      <c r="D25" s="12"/>
      <c r="E25" s="12"/>
      <c r="F25" s="12"/>
      <c r="G25" s="12"/>
      <c r="H25" s="12"/>
      <c r="I25" s="12"/>
      <c r="J25" s="12"/>
      <c r="K25" s="12"/>
      <c r="L25" s="12"/>
      <c r="M25" s="12"/>
      <c r="O25" s="2"/>
    </row>
    <row r="26" spans="2:15" ht="12.75" hidden="1" outlineLevel="1">
      <c r="B26" s="5" t="str">
        <f>+$B$4</f>
        <v>Valutaeksponering (USD)</v>
      </c>
      <c r="C26" s="6"/>
      <c r="D26" s="12"/>
      <c r="E26" s="12"/>
      <c r="F26" s="12"/>
      <c r="G26" s="12"/>
      <c r="H26" s="12"/>
      <c r="I26" s="12"/>
      <c r="J26" s="12"/>
      <c r="K26" s="12"/>
      <c r="L26" s="12"/>
      <c r="M26" s="12"/>
      <c r="O26" s="2"/>
    </row>
    <row r="27" spans="2:15" ht="12.75" hidden="1" outlineLevel="1">
      <c r="B27" s="5" t="str">
        <f>+$B$5</f>
        <v>Valutaeksponering (EUR+)</v>
      </c>
      <c r="C27" s="6"/>
      <c r="D27" s="12"/>
      <c r="E27" s="12"/>
      <c r="F27" s="12"/>
      <c r="G27" s="12"/>
      <c r="H27" s="12"/>
      <c r="I27" s="12"/>
      <c r="J27" s="12"/>
      <c r="K27" s="12"/>
      <c r="L27" s="12"/>
      <c r="M27" s="12"/>
      <c r="O27" s="2"/>
    </row>
    <row r="28" spans="2:15" ht="12.75" hidden="1" outlineLevel="1">
      <c r="B28" s="5" t="str">
        <f>+$B$6</f>
        <v>Valutaeksponering (GBP)</v>
      </c>
      <c r="C28" s="6"/>
      <c r="D28" s="12"/>
      <c r="E28" s="12"/>
      <c r="F28" s="12"/>
      <c r="G28" s="12"/>
      <c r="H28" s="12"/>
      <c r="I28" s="12"/>
      <c r="J28" s="12"/>
      <c r="K28" s="12"/>
      <c r="L28" s="12"/>
      <c r="M28" s="12"/>
      <c r="O28" s="2"/>
    </row>
    <row r="29" spans="2:15" ht="12.75" hidden="1" outlineLevel="1">
      <c r="B29" s="5" t="str">
        <f>+$B$7</f>
        <v>Ikke benyttet</v>
      </c>
      <c r="C29" s="6"/>
      <c r="D29" s="12"/>
      <c r="E29" s="12"/>
      <c r="F29" s="12"/>
      <c r="G29" s="12"/>
      <c r="H29" s="12"/>
      <c r="I29" s="12"/>
      <c r="J29" s="12"/>
      <c r="K29" s="12"/>
      <c r="L29" s="12"/>
      <c r="M29" s="12"/>
      <c r="O29" s="2"/>
    </row>
    <row r="30" spans="2:15" ht="12.75" hidden="1" outlineLevel="1">
      <c r="B30" s="5"/>
      <c r="C30" s="6"/>
      <c r="D30" s="92"/>
      <c r="E30" s="92"/>
      <c r="F30" s="92"/>
      <c r="G30" s="92"/>
      <c r="H30" s="92"/>
      <c r="I30" s="92"/>
      <c r="J30" s="92"/>
      <c r="K30" s="92"/>
      <c r="L30" s="92"/>
      <c r="M30" s="92"/>
      <c r="O30" s="2"/>
    </row>
    <row r="31" spans="2:15" ht="12.75" hidden="1" outlineLevel="1">
      <c r="B31" s="5" t="s">
        <v>21</v>
      </c>
      <c r="C31" s="6"/>
      <c r="D31" s="49"/>
      <c r="E31" s="49"/>
      <c r="F31" s="49"/>
      <c r="G31" s="49"/>
      <c r="H31" s="49"/>
      <c r="I31" s="49"/>
      <c r="J31" s="49"/>
      <c r="K31" s="49"/>
      <c r="L31" s="49"/>
      <c r="M31" s="49"/>
      <c r="O31" s="2"/>
    </row>
    <row r="32" spans="2:15" ht="13.5" hidden="1" outlineLevel="1" thickBot="1">
      <c r="B32" s="13" t="s">
        <v>2</v>
      </c>
      <c r="C32" s="46"/>
      <c r="D32" s="77"/>
      <c r="E32" s="71"/>
      <c r="F32" s="71"/>
      <c r="G32" s="71"/>
      <c r="H32" s="71"/>
      <c r="I32" s="71"/>
      <c r="J32" s="71"/>
      <c r="K32" s="71"/>
      <c r="L32" s="71"/>
      <c r="M32" s="48"/>
      <c r="N32" s="70"/>
      <c r="O32" s="2"/>
    </row>
    <row r="33" spans="2:15" ht="12.75">
      <c r="B33" s="8" t="s">
        <v>3</v>
      </c>
      <c r="C33" s="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>
        <f>SUM(D33:M33)</f>
        <v>0</v>
      </c>
      <c r="O33" s="2" t="s">
        <v>5</v>
      </c>
    </row>
    <row r="35" spans="2:15" ht="13.5" collapsed="1" thickBot="1">
      <c r="B35" s="108" t="s">
        <v>40</v>
      </c>
      <c r="C35" s="30"/>
      <c r="D35" s="31">
        <f>+$D$2</f>
        <v>2003</v>
      </c>
      <c r="E35" s="31">
        <f aca="true" t="shared" si="3" ref="E35:M35">+D35+1</f>
        <v>2004</v>
      </c>
      <c r="F35" s="31">
        <f t="shared" si="3"/>
        <v>2005</v>
      </c>
      <c r="G35" s="31">
        <f t="shared" si="3"/>
        <v>2006</v>
      </c>
      <c r="H35" s="31">
        <f t="shared" si="3"/>
        <v>2007</v>
      </c>
      <c r="I35" s="31">
        <f t="shared" si="3"/>
        <v>2008</v>
      </c>
      <c r="J35" s="31">
        <f t="shared" si="3"/>
        <v>2009</v>
      </c>
      <c r="K35" s="31">
        <f t="shared" si="3"/>
        <v>2010</v>
      </c>
      <c r="L35" s="31">
        <f t="shared" si="3"/>
        <v>2011</v>
      </c>
      <c r="M35" s="31">
        <f t="shared" si="3"/>
        <v>2012</v>
      </c>
      <c r="N35" s="31" t="s">
        <v>4</v>
      </c>
      <c r="O35" s="2"/>
    </row>
    <row r="36" spans="2:15" ht="12.75" hidden="1" outlineLevel="1">
      <c r="B36" s="5" t="str">
        <f>+$B$3</f>
        <v>Eksponering BA marked</v>
      </c>
      <c r="C36" s="6"/>
      <c r="D36" s="12"/>
      <c r="E36" s="12"/>
      <c r="F36" s="12"/>
      <c r="G36" s="12"/>
      <c r="H36" s="12"/>
      <c r="I36" s="12"/>
      <c r="J36" s="12"/>
      <c r="K36" s="12"/>
      <c r="L36" s="12"/>
      <c r="M36" s="12"/>
      <c r="O36" s="2"/>
    </row>
    <row r="37" spans="2:15" ht="12.75" hidden="1" outlineLevel="1">
      <c r="B37" s="5" t="str">
        <f>+$B$4</f>
        <v>Valutaeksponering (USD)</v>
      </c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O37" s="2"/>
    </row>
    <row r="38" spans="2:15" ht="12.75" hidden="1" outlineLevel="1">
      <c r="B38" s="5" t="str">
        <f>+$B$5</f>
        <v>Valutaeksponering (EUR+)</v>
      </c>
      <c r="C38" s="6"/>
      <c r="D38" s="12"/>
      <c r="E38" s="12"/>
      <c r="F38" s="12"/>
      <c r="G38" s="12"/>
      <c r="H38" s="12"/>
      <c r="I38" s="12"/>
      <c r="J38" s="12"/>
      <c r="K38" s="12"/>
      <c r="L38" s="12"/>
      <c r="M38" s="12"/>
      <c r="O38" s="2"/>
    </row>
    <row r="39" spans="2:15" ht="12.75" hidden="1" outlineLevel="1">
      <c r="B39" s="5" t="str">
        <f>+$B$6</f>
        <v>Valutaeksponering (GBP)</v>
      </c>
      <c r="C39" s="6"/>
      <c r="D39" s="12"/>
      <c r="E39" s="12"/>
      <c r="F39" s="12"/>
      <c r="G39" s="12"/>
      <c r="H39" s="12"/>
      <c r="I39" s="12"/>
      <c r="J39" s="12"/>
      <c r="K39" s="12"/>
      <c r="L39" s="12"/>
      <c r="M39" s="12"/>
      <c r="O39" s="2"/>
    </row>
    <row r="40" spans="2:15" ht="12.75" hidden="1" outlineLevel="1">
      <c r="B40" s="5" t="str">
        <f>+$B$7</f>
        <v>Ikke benyttet</v>
      </c>
      <c r="C40" s="6"/>
      <c r="D40" s="12"/>
      <c r="E40" s="12"/>
      <c r="F40" s="12"/>
      <c r="G40" s="12"/>
      <c r="H40" s="12"/>
      <c r="I40" s="12"/>
      <c r="J40" s="12"/>
      <c r="K40" s="12"/>
      <c r="L40" s="12"/>
      <c r="M40" s="12"/>
      <c r="O40" s="2"/>
    </row>
    <row r="41" spans="2:15" ht="12.75" hidden="1" outlineLevel="1">
      <c r="B41" s="5"/>
      <c r="C41" s="6"/>
      <c r="D41" s="92"/>
      <c r="E41" s="92"/>
      <c r="F41" s="92"/>
      <c r="G41" s="92"/>
      <c r="H41" s="92"/>
      <c r="I41" s="92"/>
      <c r="J41" s="92"/>
      <c r="K41" s="92"/>
      <c r="L41" s="92"/>
      <c r="M41" s="92"/>
      <c r="O41" s="2"/>
    </row>
    <row r="42" spans="2:15" ht="12.75" hidden="1" outlineLevel="1">
      <c r="B42" s="5" t="s">
        <v>21</v>
      </c>
      <c r="C42" s="6"/>
      <c r="D42" s="49"/>
      <c r="E42" s="49"/>
      <c r="F42" s="49"/>
      <c r="G42" s="49"/>
      <c r="H42" s="49"/>
      <c r="I42" s="49"/>
      <c r="J42" s="49"/>
      <c r="K42" s="49"/>
      <c r="L42" s="49"/>
      <c r="M42" s="49"/>
      <c r="O42" s="2"/>
    </row>
    <row r="43" spans="2:15" ht="13.5" hidden="1" outlineLevel="1" thickBot="1">
      <c r="B43" s="13" t="s">
        <v>2</v>
      </c>
      <c r="C43" s="46"/>
      <c r="D43" s="77"/>
      <c r="E43" s="71"/>
      <c r="F43" s="71"/>
      <c r="G43" s="71"/>
      <c r="H43" s="71"/>
      <c r="I43" s="71"/>
      <c r="J43" s="71"/>
      <c r="K43" s="71"/>
      <c r="L43" s="71"/>
      <c r="M43" s="48"/>
      <c r="N43" s="70"/>
      <c r="O43" s="2"/>
    </row>
    <row r="44" spans="2:15" ht="12.75">
      <c r="B44" s="8" t="s">
        <v>3</v>
      </c>
      <c r="C44" s="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>
        <f>SUM(D44:M44)</f>
        <v>0</v>
      </c>
      <c r="O44" s="2" t="s">
        <v>5</v>
      </c>
    </row>
    <row r="46" spans="2:15" ht="13.5" collapsed="1" thickBot="1">
      <c r="B46" s="108" t="s">
        <v>41</v>
      </c>
      <c r="C46" s="30"/>
      <c r="D46" s="31">
        <f>+$D$2</f>
        <v>2003</v>
      </c>
      <c r="E46" s="31">
        <f aca="true" t="shared" si="4" ref="E46:M46">+D46+1</f>
        <v>2004</v>
      </c>
      <c r="F46" s="31">
        <f t="shared" si="4"/>
        <v>2005</v>
      </c>
      <c r="G46" s="31">
        <f t="shared" si="4"/>
        <v>2006</v>
      </c>
      <c r="H46" s="31">
        <f t="shared" si="4"/>
        <v>2007</v>
      </c>
      <c r="I46" s="31">
        <f t="shared" si="4"/>
        <v>2008</v>
      </c>
      <c r="J46" s="31">
        <f t="shared" si="4"/>
        <v>2009</v>
      </c>
      <c r="K46" s="31">
        <f t="shared" si="4"/>
        <v>2010</v>
      </c>
      <c r="L46" s="31">
        <f t="shared" si="4"/>
        <v>2011</v>
      </c>
      <c r="M46" s="31">
        <f t="shared" si="4"/>
        <v>2012</v>
      </c>
      <c r="N46" s="31" t="s">
        <v>4</v>
      </c>
      <c r="O46" s="2"/>
    </row>
    <row r="47" spans="2:15" ht="12.75" hidden="1" outlineLevel="1">
      <c r="B47" s="5" t="str">
        <f>+$B$3</f>
        <v>Eksponering BA marked</v>
      </c>
      <c r="C47" s="6"/>
      <c r="D47" s="12"/>
      <c r="E47" s="12"/>
      <c r="F47" s="12"/>
      <c r="G47" s="12"/>
      <c r="H47" s="12"/>
      <c r="I47" s="12"/>
      <c r="J47" s="12"/>
      <c r="K47" s="12"/>
      <c r="L47" s="12"/>
      <c r="M47" s="12"/>
      <c r="O47" s="2"/>
    </row>
    <row r="48" spans="2:15" ht="12.75" hidden="1" outlineLevel="1">
      <c r="B48" s="5" t="str">
        <f>+$B$4</f>
        <v>Valutaeksponering (USD)</v>
      </c>
      <c r="C48" s="6"/>
      <c r="D48" s="12"/>
      <c r="E48" s="12"/>
      <c r="F48" s="12"/>
      <c r="G48" s="12"/>
      <c r="H48" s="12"/>
      <c r="I48" s="12"/>
      <c r="J48" s="12"/>
      <c r="K48" s="12"/>
      <c r="L48" s="12"/>
      <c r="M48" s="12"/>
      <c r="O48" s="2"/>
    </row>
    <row r="49" spans="2:15" ht="12.75" hidden="1" outlineLevel="1">
      <c r="B49" s="5" t="str">
        <f>+$B$5</f>
        <v>Valutaeksponering (EUR+)</v>
      </c>
      <c r="C49" s="6"/>
      <c r="D49" s="12"/>
      <c r="E49" s="12"/>
      <c r="F49" s="12"/>
      <c r="G49" s="12"/>
      <c r="H49" s="12"/>
      <c r="I49" s="12"/>
      <c r="J49" s="12"/>
      <c r="K49" s="12"/>
      <c r="L49" s="12"/>
      <c r="M49" s="12"/>
      <c r="O49" s="2"/>
    </row>
    <row r="50" spans="2:15" ht="12.75" hidden="1" outlineLevel="1">
      <c r="B50" s="5" t="str">
        <f>+$B$6</f>
        <v>Valutaeksponering (GBP)</v>
      </c>
      <c r="C50" s="6"/>
      <c r="D50" s="12"/>
      <c r="E50" s="12"/>
      <c r="F50" s="12"/>
      <c r="G50" s="12"/>
      <c r="H50" s="12"/>
      <c r="I50" s="12"/>
      <c r="J50" s="12"/>
      <c r="K50" s="12"/>
      <c r="L50" s="12"/>
      <c r="M50" s="12"/>
      <c r="O50" s="2"/>
    </row>
    <row r="51" spans="2:15" ht="12.75" hidden="1" outlineLevel="1">
      <c r="B51" s="5" t="str">
        <f>+$B$7</f>
        <v>Ikke benyttet</v>
      </c>
      <c r="C51" s="6"/>
      <c r="D51" s="12"/>
      <c r="E51" s="12"/>
      <c r="F51" s="12"/>
      <c r="G51" s="12"/>
      <c r="H51" s="12"/>
      <c r="I51" s="12"/>
      <c r="J51" s="12"/>
      <c r="K51" s="12"/>
      <c r="L51" s="12"/>
      <c r="M51" s="12"/>
      <c r="O51" s="2"/>
    </row>
    <row r="52" spans="2:15" ht="12.75" hidden="1" outlineLevel="1">
      <c r="B52" s="5"/>
      <c r="C52" s="6"/>
      <c r="D52" s="92"/>
      <c r="E52" s="92"/>
      <c r="F52" s="92"/>
      <c r="G52" s="92"/>
      <c r="H52" s="92"/>
      <c r="I52" s="92"/>
      <c r="J52" s="92"/>
      <c r="K52" s="92"/>
      <c r="L52" s="92"/>
      <c r="M52" s="92"/>
      <c r="O52" s="2"/>
    </row>
    <row r="53" spans="2:15" ht="12.75" hidden="1" outlineLevel="1">
      <c r="B53" s="5" t="s">
        <v>21</v>
      </c>
      <c r="C53" s="6"/>
      <c r="D53" s="49"/>
      <c r="E53" s="49"/>
      <c r="F53" s="49"/>
      <c r="G53" s="49"/>
      <c r="H53" s="49"/>
      <c r="I53" s="49"/>
      <c r="J53" s="49"/>
      <c r="K53" s="49"/>
      <c r="L53" s="49"/>
      <c r="M53" s="49"/>
      <c r="O53" s="2"/>
    </row>
    <row r="54" spans="2:15" ht="13.5" hidden="1" outlineLevel="1" thickBot="1">
      <c r="B54" s="13" t="s">
        <v>2</v>
      </c>
      <c r="C54" s="46"/>
      <c r="D54" s="77"/>
      <c r="E54" s="71"/>
      <c r="F54" s="71"/>
      <c r="G54" s="71"/>
      <c r="H54" s="71"/>
      <c r="I54" s="71"/>
      <c r="J54" s="71"/>
      <c r="K54" s="71"/>
      <c r="L54" s="71"/>
      <c r="M54" s="48"/>
      <c r="N54" s="70"/>
      <c r="O54" s="2"/>
    </row>
    <row r="55" spans="2:15" ht="12.75">
      <c r="B55" s="8" t="s">
        <v>3</v>
      </c>
      <c r="C55" s="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>
        <f>SUM(D55:M55)</f>
        <v>0</v>
      </c>
      <c r="O55" s="2" t="s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L38"/>
  <sheetViews>
    <sheetView zoomScale="80" zoomScaleNormal="80" workbookViewId="0" topLeftCell="A1">
      <selection activeCell="B36" sqref="B36"/>
    </sheetView>
  </sheetViews>
  <sheetFormatPr defaultColWidth="9.140625" defaultRowHeight="12.75"/>
  <cols>
    <col min="1" max="1" width="2.28125" style="1" customWidth="1"/>
    <col min="2" max="2" width="2.28125" style="6" customWidth="1"/>
    <col min="3" max="3" width="19.28125" style="6" customWidth="1"/>
    <col min="4" max="5" width="4.421875" style="58" customWidth="1"/>
    <col min="6" max="6" width="7.140625" style="58" bestFit="1" customWidth="1"/>
    <col min="7" max="7" width="8.8515625" style="1" bestFit="1" customWidth="1"/>
    <col min="8" max="8" width="5.57421875" style="2" customWidth="1"/>
    <col min="9" max="9" width="7.28125" style="1" bestFit="1" customWidth="1"/>
    <col min="10" max="10" width="5.57421875" style="1" customWidth="1"/>
    <col min="11" max="11" width="7.28125" style="1" bestFit="1" customWidth="1"/>
    <col min="12" max="12" width="5.57421875" style="1" customWidth="1"/>
    <col min="13" max="13" width="7.28125" style="1" bestFit="1" customWidth="1"/>
    <col min="14" max="14" width="5.57421875" style="1" customWidth="1"/>
    <col min="15" max="15" width="7.28125" style="1" bestFit="1" customWidth="1"/>
    <col min="16" max="16" width="5.57421875" style="1" customWidth="1"/>
    <col min="17" max="17" width="7.28125" style="1" bestFit="1" customWidth="1"/>
    <col min="18" max="18" width="5.57421875" style="1" customWidth="1"/>
    <col min="19" max="19" width="7.28125" style="1" bestFit="1" customWidth="1"/>
    <col min="20" max="20" width="5.57421875" style="1" customWidth="1"/>
    <col min="21" max="21" width="7.28125" style="1" bestFit="1" customWidth="1"/>
    <col min="22" max="22" width="5.57421875" style="1" customWidth="1"/>
    <col min="23" max="23" width="7.28125" style="1" bestFit="1" customWidth="1"/>
    <col min="24" max="24" width="5.57421875" style="1" customWidth="1"/>
    <col min="25" max="25" width="7.28125" style="1" bestFit="1" customWidth="1"/>
    <col min="26" max="26" width="5.57421875" style="1" customWidth="1"/>
    <col min="27" max="27" width="9.140625" style="63" customWidth="1"/>
    <col min="28" max="16384" width="9.140625" style="1" customWidth="1"/>
  </cols>
  <sheetData>
    <row r="1" spans="2:6" ht="12.75">
      <c r="B1" s="1" t="s">
        <v>43</v>
      </c>
      <c r="C1" s="1"/>
      <c r="D1" s="94"/>
      <c r="E1" s="91"/>
      <c r="F1" s="15"/>
    </row>
    <row r="2" spans="2:6" ht="12.75">
      <c r="B2" s="6" t="s">
        <v>49</v>
      </c>
      <c r="C2" s="41"/>
      <c r="D2" s="117">
        <f>+'Besluttede prosjekter'!E3</f>
        <v>2003</v>
      </c>
      <c r="E2" s="117"/>
      <c r="F2" s="63" t="s">
        <v>5</v>
      </c>
    </row>
    <row r="3" spans="2:26" ht="15.75">
      <c r="B3" s="17" t="s">
        <v>15</v>
      </c>
      <c r="C3" s="18"/>
      <c r="D3" s="53" t="s">
        <v>17</v>
      </c>
      <c r="E3" s="53" t="s">
        <v>17</v>
      </c>
      <c r="F3" s="114">
        <f>+'Besluttede prosjekter'!E3</f>
        <v>2003</v>
      </c>
      <c r="G3" s="115"/>
      <c r="H3" s="116"/>
      <c r="I3" s="118">
        <f>+F3+1</f>
        <v>2004</v>
      </c>
      <c r="J3" s="113"/>
      <c r="K3" s="113">
        <f>+I3+1</f>
        <v>2005</v>
      </c>
      <c r="L3" s="113"/>
      <c r="M3" s="113">
        <f>+K3+1</f>
        <v>2006</v>
      </c>
      <c r="N3" s="113"/>
      <c r="O3" s="113">
        <f>+M3+1</f>
        <v>2007</v>
      </c>
      <c r="P3" s="113"/>
      <c r="Q3" s="113">
        <f>+O3+1</f>
        <v>2008</v>
      </c>
      <c r="R3" s="113"/>
      <c r="S3" s="113">
        <f>+Q3+1</f>
        <v>2009</v>
      </c>
      <c r="T3" s="113"/>
      <c r="U3" s="113">
        <f>+S3+1</f>
        <v>2010</v>
      </c>
      <c r="V3" s="113"/>
      <c r="W3" s="113">
        <f>+U3+1</f>
        <v>2011</v>
      </c>
      <c r="X3" s="113"/>
      <c r="Y3" s="113">
        <f>+W3+1</f>
        <v>2012</v>
      </c>
      <c r="Z3" s="113"/>
    </row>
    <row r="4" spans="2:26" ht="12.75">
      <c r="B4" s="19"/>
      <c r="C4" s="20"/>
      <c r="D4" s="54" t="s">
        <v>28</v>
      </c>
      <c r="E4" s="86" t="s">
        <v>48</v>
      </c>
      <c r="F4" s="87" t="s">
        <v>31</v>
      </c>
      <c r="G4" s="87" t="s">
        <v>32</v>
      </c>
      <c r="H4" s="38" t="s">
        <v>17</v>
      </c>
      <c r="I4" s="55" t="s">
        <v>18</v>
      </c>
      <c r="J4" s="38" t="str">
        <f>+H4</f>
        <v>σ</v>
      </c>
      <c r="K4" s="16" t="s">
        <v>18</v>
      </c>
      <c r="L4" s="38" t="str">
        <f>+H4</f>
        <v>σ</v>
      </c>
      <c r="M4" s="16" t="s">
        <v>18</v>
      </c>
      <c r="N4" s="38" t="str">
        <f>+L4</f>
        <v>σ</v>
      </c>
      <c r="O4" s="16" t="s">
        <v>18</v>
      </c>
      <c r="P4" s="56" t="str">
        <f>+N4</f>
        <v>σ</v>
      </c>
      <c r="Q4" s="16" t="s">
        <v>18</v>
      </c>
      <c r="R4" s="56" t="str">
        <f>+P4</f>
        <v>σ</v>
      </c>
      <c r="S4" s="16" t="s">
        <v>18</v>
      </c>
      <c r="T4" s="56" t="str">
        <f>+R4</f>
        <v>σ</v>
      </c>
      <c r="U4" s="16" t="s">
        <v>18</v>
      </c>
      <c r="V4" s="56" t="str">
        <f>+T4</f>
        <v>σ</v>
      </c>
      <c r="W4" s="16" t="s">
        <v>18</v>
      </c>
      <c r="X4" s="56" t="str">
        <f>+V4</f>
        <v>σ</v>
      </c>
      <c r="Y4" s="16" t="s">
        <v>18</v>
      </c>
      <c r="Z4" s="56" t="str">
        <f>+X4</f>
        <v>σ</v>
      </c>
    </row>
    <row r="5" spans="2:26" ht="12.75">
      <c r="B5" s="23" t="s">
        <v>14</v>
      </c>
      <c r="D5" s="34"/>
      <c r="E5" s="52"/>
      <c r="F5" s="88"/>
      <c r="G5" s="4"/>
      <c r="H5" s="89"/>
      <c r="I5" s="3"/>
      <c r="J5" s="26"/>
      <c r="K5" s="4"/>
      <c r="L5" s="26"/>
      <c r="M5" s="3"/>
      <c r="N5" s="4"/>
      <c r="O5" s="3"/>
      <c r="P5" s="7"/>
      <c r="Q5" s="6"/>
      <c r="R5" s="6"/>
      <c r="S5" s="5"/>
      <c r="T5" s="7"/>
      <c r="U5" s="6"/>
      <c r="V5" s="6"/>
      <c r="W5" s="5"/>
      <c r="X5" s="7"/>
      <c r="Y5" s="6"/>
      <c r="Z5" s="7"/>
    </row>
    <row r="6" spans="1:38" ht="12.75">
      <c r="A6" s="95">
        <v>1</v>
      </c>
      <c r="B6" s="5"/>
      <c r="C6" s="6" t="s">
        <v>44</v>
      </c>
      <c r="D6" s="35">
        <v>0.06</v>
      </c>
      <c r="E6" s="57" t="s">
        <v>33</v>
      </c>
      <c r="F6" s="57" t="s">
        <v>33</v>
      </c>
      <c r="G6" s="41">
        <f>+$A6*('Besluttede prosjekter'!F4*$A$12+'Besluttede prosjekter'!F16*$A$13+'Besluttede prosjekter'!F28*$A$14+'Besluttede prosjekter'!F40*$A$15+'Besluttede prosjekter'!F52*$A$16+'Besluttede prosjekter'!F64*$A$17+'Besluttede prosjekter'!F76*$A$18+'Besluttede prosjekter'!F88*$A$19+'Besluttede prosjekter'!F100*$A$20+'Besluttede prosjekter'!F112*$A$21+'Potensielle prosjekter'!D3*$A$22+'Potensielle prosjekter'!D14*$A$23+'Potensielle prosjekter'!D25*$A$24+'Potensielle prosjekter'!D36*$A$25+'Potensielle prosjekter'!D47*A26)</f>
        <v>0</v>
      </c>
      <c r="H6" s="67">
        <f>+$D6*G6*(F$3-$F$3+1)^0.5</f>
        <v>0</v>
      </c>
      <c r="I6" s="39">
        <f>+$A6*('Besluttede prosjekter'!G4*$A$12+'Besluttede prosjekter'!G16*$A$13+'Besluttede prosjekter'!G28*$A$14+'Besluttede prosjekter'!G40*$A$15+'Besluttede prosjekter'!G52*$A$16+'Besluttede prosjekter'!G64*$A$17+'Besluttede prosjekter'!G76*$A$18+'Besluttede prosjekter'!G88*$A$19+'Besluttede prosjekter'!G100*$A$20+'Besluttede prosjekter'!G112*$A$21+'Potensielle prosjekter'!E3*$A$22+'Potensielle prosjekter'!E14*$A$23+'Potensielle prosjekter'!E25*$A$24+'Potensielle prosjekter'!E36*$A$25+'Potensielle prosjekter'!E47*$A$26)</f>
        <v>0</v>
      </c>
      <c r="J6" s="40">
        <f>+$D6*I6*(I$3-$F$3+1)^0.5</f>
        <v>0</v>
      </c>
      <c r="K6" s="41">
        <f>+$A6*('Besluttede prosjekter'!H4*$A$12+'Besluttede prosjekter'!H16*$A$13+'Besluttede prosjekter'!H28*$A$14+'Besluttede prosjekter'!H40*$A$15+'Besluttede prosjekter'!H52*$A$16+'Besluttede prosjekter'!H64*$A$17+'Besluttede prosjekter'!H76*$A$18+'Besluttede prosjekter'!H88*$A$19+'Besluttede prosjekter'!H100*$A$20+'Besluttede prosjekter'!H112*$A$21+'Potensielle prosjekter'!F3*$A$22+'Potensielle prosjekter'!F14*$A$23+'Potensielle prosjekter'!F25*$A$24+'Potensielle prosjekter'!F36*$A$25+'Potensielle prosjekter'!F47*$A$26)</f>
        <v>0</v>
      </c>
      <c r="L6" s="40">
        <f>+$D6*K6*(K$3-$F$3+1)^0.5</f>
        <v>0</v>
      </c>
      <c r="M6" s="39">
        <f>+$A6*('Besluttede prosjekter'!I4*$A$12+'Besluttede prosjekter'!I16*$A$13+'Besluttede prosjekter'!I28*$A$14+'Besluttede prosjekter'!I40*$A$15+'Besluttede prosjekter'!I52*$A$16+'Besluttede prosjekter'!I64*$A$17+'Besluttede prosjekter'!I76*$A$18+'Besluttede prosjekter'!I88*$A$19+'Besluttede prosjekter'!I100*$A$20+'Besluttede prosjekter'!I112*$A$21+'Potensielle prosjekter'!G3*$A$22+'Potensielle prosjekter'!G14*$A$23+'Potensielle prosjekter'!G25*$A$24+'Potensielle prosjekter'!G36*$A$25+'Potensielle prosjekter'!G47*$A$26)</f>
        <v>0</v>
      </c>
      <c r="N6" s="40">
        <f>+$D6*M6*(M$3-$F$3+1)^0.5</f>
        <v>0</v>
      </c>
      <c r="O6" s="39">
        <f>+$A6*('Besluttede prosjekter'!J4*$A$12+'Besluttede prosjekter'!J16*$A$13+'Besluttede prosjekter'!J28*$A$14+'Besluttede prosjekter'!J40*$A$15+'Besluttede prosjekter'!J52*$A$16+'Besluttede prosjekter'!J64*$A$17+'Besluttede prosjekter'!J76*$A$18+'Besluttede prosjekter'!J88*$A$19+'Besluttede prosjekter'!J100*$A$20+'Besluttede prosjekter'!J112*$A$21+'Potensielle prosjekter'!H3*$A$22+'Potensielle prosjekter'!H14*$A$23+'Potensielle prosjekter'!H25*$A$24+'Potensielle prosjekter'!H36*$A$25+'Potensielle prosjekter'!H47*$A$26)</f>
        <v>0</v>
      </c>
      <c r="P6" s="40">
        <f>+$D6*O6*(O$3-$F$3+1)^0.5</f>
        <v>0</v>
      </c>
      <c r="Q6" s="41">
        <f>+$A6*('Besluttede prosjekter'!K4*$A$12+'Besluttede prosjekter'!K16*$A$13+'Besluttede prosjekter'!K28*$A$14+'Besluttede prosjekter'!K40*$A$15+'Besluttede prosjekter'!K52*$A$16+'Besluttede prosjekter'!K64*$A$17+'Besluttede prosjekter'!K76*$A$18+'Besluttede prosjekter'!K88*$A$19+'Besluttede prosjekter'!K100*$A$20+'Besluttede prosjekter'!K112*$A$21+'Potensielle prosjekter'!I3*$A$22+'Potensielle prosjekter'!I14*$A$23+'Potensielle prosjekter'!I25*$A$24+'Potensielle prosjekter'!I36*$A$25+'Potensielle prosjekter'!I47*$A$26)</f>
        <v>0</v>
      </c>
      <c r="R6" s="40">
        <f>+$D6*Q6*(Q$3-$F$3+1)^0.5</f>
        <v>0</v>
      </c>
      <c r="S6" s="39">
        <f>+$A6*('Besluttede prosjekter'!L4*$A$12+'Besluttede prosjekter'!L16*$A$13+'Besluttede prosjekter'!L28*$A$14+'Besluttede prosjekter'!L40*$A$15+'Besluttede prosjekter'!L52*$A$16+'Besluttede prosjekter'!L64*$A$17+'Besluttede prosjekter'!L76*$A$18+'Besluttede prosjekter'!L88*$A$19+'Besluttede prosjekter'!L100*$A$20+'Besluttede prosjekter'!L112*$A$21+'Potensielle prosjekter'!J3*$A$22+'Potensielle prosjekter'!J14*$A$23+'Potensielle prosjekter'!J25*$A$24+'Potensielle prosjekter'!J36*$A$25+'Potensielle prosjekter'!J47*$A$26)</f>
        <v>0</v>
      </c>
      <c r="T6" s="40">
        <f>+$D6*S6*(S$3-$F$3+1)^0.5</f>
        <v>0</v>
      </c>
      <c r="U6" s="41">
        <f>+$A6*('Besluttede prosjekter'!M4*$A$12+'Besluttede prosjekter'!M16*$A$13+'Besluttede prosjekter'!M28*$A$14+'Besluttede prosjekter'!M40*$A$15+'Besluttede prosjekter'!M52*$A$16+'Besluttede prosjekter'!M64*$A$17+'Besluttede prosjekter'!M76*$A$18+'Besluttede prosjekter'!M88*$A$19+'Besluttede prosjekter'!M100*$A$20+'Besluttede prosjekter'!M112*$A$21+'Potensielle prosjekter'!K3*$A$22+'Potensielle prosjekter'!K14*$A$23+'Potensielle prosjekter'!K25*$A$24+'Potensielle prosjekter'!K36*$A$25+'Potensielle prosjekter'!K47*$A$26)</f>
        <v>0</v>
      </c>
      <c r="V6" s="40">
        <f>+$D6*U6*(U$3-$F$3+1)^0.5</f>
        <v>0</v>
      </c>
      <c r="W6" s="39">
        <f>+$A6*('Besluttede prosjekter'!N4*$A$12+'Besluttede prosjekter'!N16*$A$13+'Besluttede prosjekter'!N28*$A$14+'Besluttede prosjekter'!N40*$A$15+'Besluttede prosjekter'!N52*$A$16+'Besluttede prosjekter'!N64*$A$17+'Besluttede prosjekter'!N76*$A$18+'Besluttede prosjekter'!N88*$A$19+'Besluttede prosjekter'!N100*$A$20+'Besluttede prosjekter'!N112*$A$21+'Potensielle prosjekter'!L3*$A$22+'Potensielle prosjekter'!L14*$A$23+'Potensielle prosjekter'!L25*$A$24+'Potensielle prosjekter'!L36*$A$25+'Potensielle prosjekter'!L47*$A$26)</f>
        <v>0</v>
      </c>
      <c r="X6" s="40">
        <f>+$D6*W6*(W$3-$F$3+1)^0.5</f>
        <v>0</v>
      </c>
      <c r="Y6" s="41">
        <f>+$A6*('Besluttede prosjekter'!O4*$A$12+'Besluttede prosjekter'!O16*$A$13+'Besluttede prosjekter'!O28*$A$14+'Besluttede prosjekter'!O40*$A$15+'Besluttede prosjekter'!O52*$A$16+'Besluttede prosjekter'!O64*$A$17+'Besluttede prosjekter'!O76*$A$18+'Besluttede prosjekter'!O88*$A$19+'Besluttede prosjekter'!O100*$A$20+'Besluttede prosjekter'!O112*$A$21+'Potensielle prosjekter'!M3*$A$22+'Potensielle prosjekter'!M14*$A$23+'Potensielle prosjekter'!M25*$A$24+'Potensielle prosjekter'!M36*$A$25+'Potensielle prosjekter'!M47*$A$26)</f>
        <v>0</v>
      </c>
      <c r="Z6" s="40">
        <f>+$D6*Y6*(Y$3-$F$3+1)^0.5</f>
        <v>0</v>
      </c>
      <c r="AA6" s="64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1:38" ht="12.75">
      <c r="A7" s="95">
        <v>1</v>
      </c>
      <c r="B7" s="5"/>
      <c r="C7" s="6" t="s">
        <v>25</v>
      </c>
      <c r="D7" s="35">
        <v>0.06</v>
      </c>
      <c r="E7" s="57" t="s">
        <v>33</v>
      </c>
      <c r="F7" s="57" t="s">
        <v>33</v>
      </c>
      <c r="G7" s="41">
        <f>+$A7*('Besluttede prosjekter'!F5*$A$12+'Besluttede prosjekter'!F17*$A$13+'Besluttede prosjekter'!F29*$A$14+'Besluttede prosjekter'!F41*$A$15+'Besluttede prosjekter'!F53*$A$16+'Besluttede prosjekter'!F65*$A$17+'Besluttede prosjekter'!F77*$A$18+'Besluttede prosjekter'!F89*$A$19+'Besluttede prosjekter'!F101*$A$20+'Besluttede prosjekter'!F113*$A$21+'Potensielle prosjekter'!D4*$A$22+'Potensielle prosjekter'!D15*$A$23+'Potensielle prosjekter'!D26*$A$24+'Potensielle prosjekter'!D37*$A$25+'Potensielle prosjekter'!D48*$A$26)</f>
        <v>0</v>
      </c>
      <c r="H7" s="67">
        <f>+$D7*G7*(F$3-$F$3+1)^0.5</f>
        <v>0</v>
      </c>
      <c r="I7" s="39">
        <f>+$A7*('Besluttede prosjekter'!G5*$A$12+'Besluttede prosjekter'!G17*$A$13+'Besluttede prosjekter'!G29*$A$14+'Besluttede prosjekter'!G41*$A$15+'Besluttede prosjekter'!G53*$A$16+'Besluttede prosjekter'!G65*$A$17+'Besluttede prosjekter'!G77*$A$18+'Besluttede prosjekter'!G89*$A$19+'Besluttede prosjekter'!G101*$A$20+'Besluttede prosjekter'!G113*$A$21+'Potensielle prosjekter'!E4*$A$22+'Potensielle prosjekter'!E15*$A$23+'Potensielle prosjekter'!E26*$A$24+'Potensielle prosjekter'!E37*$A$25+'Potensielle prosjekter'!E48*$A$26)</f>
        <v>0</v>
      </c>
      <c r="J7" s="40">
        <f>+$D7*I7*(I$3-$F$3+1)^0.5</f>
        <v>0</v>
      </c>
      <c r="K7" s="41">
        <f>+$A7*('Besluttede prosjekter'!H5*$A$12+'Besluttede prosjekter'!H17*$A$13+'Besluttede prosjekter'!H29*$A$14+'Besluttede prosjekter'!H41*$A$15+'Besluttede prosjekter'!H53*$A$16+'Besluttede prosjekter'!H65*$A$17+'Besluttede prosjekter'!H77*$A$18+'Besluttede prosjekter'!H89*$A$19+'Besluttede prosjekter'!H101*$A$20+'Besluttede prosjekter'!H113*$A$21+'Potensielle prosjekter'!F4*$A$22+'Potensielle prosjekter'!F15*$A$23+'Potensielle prosjekter'!F26*$A$24+'Potensielle prosjekter'!F37*$A$25+'Potensielle prosjekter'!F48*$A$26)</f>
        <v>0</v>
      </c>
      <c r="L7" s="40">
        <f>+$D7*K7*(K$3-$F$3+1)^0.5</f>
        <v>0</v>
      </c>
      <c r="M7" s="39">
        <f>+$A7*('Besluttede prosjekter'!I5*$A$12+'Besluttede prosjekter'!I17*$A$13+'Besluttede prosjekter'!I29*$A$14+'Besluttede prosjekter'!I41*$A$15+'Besluttede prosjekter'!I53*$A$16+'Besluttede prosjekter'!I65*$A$17+'Besluttede prosjekter'!I77*$A$18+'Besluttede prosjekter'!I89*$A$19+'Besluttede prosjekter'!I101*$A$20+'Besluttede prosjekter'!I113*$A$21+'Potensielle prosjekter'!G4*$A$22+'Potensielle prosjekter'!G15*$A$23+'Potensielle prosjekter'!G26*$A$24+'Potensielle prosjekter'!G37*$A$25+'Potensielle prosjekter'!G48*$A$26)</f>
        <v>0</v>
      </c>
      <c r="N7" s="40">
        <f>+$D7*M7*(M$3-$F$3+1)^0.5</f>
        <v>0</v>
      </c>
      <c r="O7" s="39">
        <f>+$A7*('Besluttede prosjekter'!J5*$A$12+'Besluttede prosjekter'!J17*$A$13+'Besluttede prosjekter'!J29*$A$14+'Besluttede prosjekter'!J41*$A$15+'Besluttede prosjekter'!J53*$A$16+'Besluttede prosjekter'!J65*$A$17+'Besluttede prosjekter'!J77*$A$18+'Besluttede prosjekter'!J89*$A$19+'Besluttede prosjekter'!J101*$A$20+'Besluttede prosjekter'!J113*$A$21+'Potensielle prosjekter'!H4*$A$22+'Potensielle prosjekter'!H15*$A$23+'Potensielle prosjekter'!H26*$A$24+'Potensielle prosjekter'!H37*$A$25+'Potensielle prosjekter'!H48*$A$26)</f>
        <v>0</v>
      </c>
      <c r="P7" s="40">
        <f>+$D7*O7*(O$3-$F$3+1)^0.5</f>
        <v>0</v>
      </c>
      <c r="Q7" s="41">
        <f>+$A7*('Besluttede prosjekter'!K5*$A$12+'Besluttede prosjekter'!K17*$A$13+'Besluttede prosjekter'!K29*$A$14+'Besluttede prosjekter'!K41*$A$15+'Besluttede prosjekter'!K53*$A$16+'Besluttede prosjekter'!K65*$A$17+'Besluttede prosjekter'!K77*$A$18+'Besluttede prosjekter'!K89*$A$19+'Besluttede prosjekter'!K101*$A$20+'Besluttede prosjekter'!K113*$A$21+'Potensielle prosjekter'!I4*$A$22+'Potensielle prosjekter'!I15*$A$23+'Potensielle prosjekter'!I26*$A$24+'Potensielle prosjekter'!I37*$A$25+'Potensielle prosjekter'!I48*$A$26)</f>
        <v>0</v>
      </c>
      <c r="R7" s="40">
        <f>+$D7*Q7*(Q$3-$F$3+1)^0.5</f>
        <v>0</v>
      </c>
      <c r="S7" s="39">
        <f>+$A7*('Besluttede prosjekter'!L5*$A$12+'Besluttede prosjekter'!L17*$A$13+'Besluttede prosjekter'!L29*$A$14+'Besluttede prosjekter'!L41*$A$15+'Besluttede prosjekter'!L53*$A$16+'Besluttede prosjekter'!L65*$A$17+'Besluttede prosjekter'!L77*$A$18+'Besluttede prosjekter'!L89*$A$19+'Besluttede prosjekter'!L101*$A$20+'Besluttede prosjekter'!L113*$A$21+'Potensielle prosjekter'!J4*$A$22+'Potensielle prosjekter'!J15*$A$23+'Potensielle prosjekter'!J26*$A$24+'Potensielle prosjekter'!J37*$A$25+'Potensielle prosjekter'!J48*$A$26)</f>
        <v>0</v>
      </c>
      <c r="T7" s="40">
        <f>+$D7*S7*(S$3-$F$3+1)^0.5</f>
        <v>0</v>
      </c>
      <c r="U7" s="41">
        <f>+$A7*('Besluttede prosjekter'!M5*$A$12+'Besluttede prosjekter'!M17*$A$13+'Besluttede prosjekter'!M29*$A$14+'Besluttede prosjekter'!M41*$A$15+'Besluttede prosjekter'!M53*$A$16+'Besluttede prosjekter'!M65*$A$17+'Besluttede prosjekter'!M77*$A$18+'Besluttede prosjekter'!M89*$A$19+'Besluttede prosjekter'!M101*$A$20+'Besluttede prosjekter'!M113*$A$21+'Potensielle prosjekter'!K4*$A$22+'Potensielle prosjekter'!K15*$A$23+'Potensielle prosjekter'!K26*$A$24+'Potensielle prosjekter'!K37*$A$25+'Potensielle prosjekter'!K48*$A$26)</f>
        <v>0</v>
      </c>
      <c r="V7" s="40">
        <f>+$D7*U7*(U$3-$F$3+1)^0.5</f>
        <v>0</v>
      </c>
      <c r="W7" s="39">
        <f>+$A7*('Besluttede prosjekter'!N5*$A$12+'Besluttede prosjekter'!N17*$A$13+'Besluttede prosjekter'!N29*$A$14+'Besluttede prosjekter'!N41*$A$15+'Besluttede prosjekter'!N53*$A$16+'Besluttede prosjekter'!N65*$A$17+'Besluttede prosjekter'!N77*$A$18+'Besluttede prosjekter'!N89*$A$19+'Besluttede prosjekter'!N101*$A$20+'Besluttede prosjekter'!N113*$A$21+'Potensielle prosjekter'!L4*$A$22+'Potensielle prosjekter'!L15*$A$23+'Potensielle prosjekter'!L26*$A$24+'Potensielle prosjekter'!L37*$A$25+'Potensielle prosjekter'!L48*$A$26)</f>
        <v>0</v>
      </c>
      <c r="X7" s="40">
        <f>+$D7*W7*(W$3-$F$3+1)^0.5</f>
        <v>0</v>
      </c>
      <c r="Y7" s="41">
        <f>+$A7*('Besluttede prosjekter'!O5*$A$12+'Besluttede prosjekter'!O17*$A$13+'Besluttede prosjekter'!O29*$A$14+'Besluttede prosjekter'!O41*$A$15+'Besluttede prosjekter'!O53*$A$16+'Besluttede prosjekter'!O65*$A$17+'Besluttede prosjekter'!O77*$A$18+'Besluttede prosjekter'!O89*$A$19+'Besluttede prosjekter'!O101*$A$20+'Besluttede prosjekter'!O113*$A$21+'Potensielle prosjekter'!M4*$A$22+'Potensielle prosjekter'!M15*$A$23+'Potensielle prosjekter'!M26*$A$24+'Potensielle prosjekter'!M37*$A$25+'Potensielle prosjekter'!M48*$A$26)</f>
        <v>0</v>
      </c>
      <c r="Z7" s="40">
        <f>+$D7*Y7*(Y$3-$F$3+1)^0.5</f>
        <v>0</v>
      </c>
      <c r="AA7" s="64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</row>
    <row r="8" spans="1:38" ht="12.75">
      <c r="A8" s="95">
        <v>1</v>
      </c>
      <c r="B8" s="5"/>
      <c r="C8" s="6" t="s">
        <v>26</v>
      </c>
      <c r="D8" s="35">
        <v>0.03</v>
      </c>
      <c r="E8" s="57" t="s">
        <v>33</v>
      </c>
      <c r="F8" s="57" t="s">
        <v>33</v>
      </c>
      <c r="G8" s="41">
        <f>+$A8*('Besluttede prosjekter'!F6*$A$12+'Besluttede prosjekter'!F18*$A$13+'Besluttede prosjekter'!F30*$A$14+'Besluttede prosjekter'!F42*$A$15+'Besluttede prosjekter'!F54*$A$16+'Besluttede prosjekter'!F66*$A$17+'Besluttede prosjekter'!F78*$A$18+'Besluttede prosjekter'!F90*$A$19+'Besluttede prosjekter'!F102*$A$20+'Besluttede prosjekter'!F114*$A$21+'Potensielle prosjekter'!D5*$A$22+'Potensielle prosjekter'!D16*$A$23+'Potensielle prosjekter'!D27*$A$24+'Potensielle prosjekter'!D38*$A$25+'Potensielle prosjekter'!D49*$A$26)</f>
        <v>0</v>
      </c>
      <c r="H8" s="67">
        <f>+$D8*G8*(F$3-$F$3+1)^0.5</f>
        <v>0</v>
      </c>
      <c r="I8" s="39">
        <f>+$A8*('Besluttede prosjekter'!G6*$A$12+'Besluttede prosjekter'!G18*$A$13+'Besluttede prosjekter'!G30*$A$14+'Besluttede prosjekter'!G42*$A$15+'Besluttede prosjekter'!G54*$A$16+'Besluttede prosjekter'!G66*$A$17+'Besluttede prosjekter'!G78*$A$18+'Besluttede prosjekter'!G90*$A$19+'Besluttede prosjekter'!G102*$A$20+'Besluttede prosjekter'!G114*$A$21+'Potensielle prosjekter'!E5*$A$22+'Potensielle prosjekter'!E16*$A$23+'Potensielle prosjekter'!E27*$A$24+'Potensielle prosjekter'!E38*$A$25+'Potensielle prosjekter'!E49*$A$26)</f>
        <v>0</v>
      </c>
      <c r="J8" s="40">
        <f>+$D8*I8*(I$3-$F$3+1)^0.5</f>
        <v>0</v>
      </c>
      <c r="K8" s="41">
        <f>+$A8*('Besluttede prosjekter'!H6*$A$12+'Besluttede prosjekter'!H18*$A$13+'Besluttede prosjekter'!H30*$A$14+'Besluttede prosjekter'!H42*$A$15+'Besluttede prosjekter'!H54*$A$16+'Besluttede prosjekter'!H66*$A$17+'Besluttede prosjekter'!H78*$A$18+'Besluttede prosjekter'!H90*$A$19+'Besluttede prosjekter'!H102*$A$20+'Besluttede prosjekter'!H114*$A$21+'Potensielle prosjekter'!F5*$A$22+'Potensielle prosjekter'!F16*$A$23+'Potensielle prosjekter'!F27*$A$24+'Potensielle prosjekter'!F38*$A$25+'Potensielle prosjekter'!F49*$A$26)</f>
        <v>0</v>
      </c>
      <c r="L8" s="40">
        <f>+$D8*K8*(K$3-$F$3+1)^0.5</f>
        <v>0</v>
      </c>
      <c r="M8" s="39">
        <f>+$A8*('Besluttede prosjekter'!I6*$A$12+'Besluttede prosjekter'!I18*$A$13+'Besluttede prosjekter'!I30*$A$14+'Besluttede prosjekter'!I42*$A$15+'Besluttede prosjekter'!I54*$A$16+'Besluttede prosjekter'!I66*$A$17+'Besluttede prosjekter'!I78*$A$18+'Besluttede prosjekter'!I90*$A$19+'Besluttede prosjekter'!I102*$A$20+'Besluttede prosjekter'!I114*$A$21+'Potensielle prosjekter'!G5*$A$22+'Potensielle prosjekter'!G16*$A$23+'Potensielle prosjekter'!G27*$A$24+'Potensielle prosjekter'!G38*$A$25+'Potensielle prosjekter'!G49*$A$26)</f>
        <v>0</v>
      </c>
      <c r="N8" s="40">
        <f>+$D8*M8*(M$3-$F$3+1)^0.5</f>
        <v>0</v>
      </c>
      <c r="O8" s="39">
        <f>+$A8*('Besluttede prosjekter'!J6*$A$12+'Besluttede prosjekter'!J18*$A$13+'Besluttede prosjekter'!J30*$A$14+'Besluttede prosjekter'!J42*$A$15+'Besluttede prosjekter'!J54*$A$16+'Besluttede prosjekter'!J66*$A$17+'Besluttede prosjekter'!J78*$A$18+'Besluttede prosjekter'!J90*$A$19+'Besluttede prosjekter'!J102*$A$20+'Besluttede prosjekter'!J114*$A$21+'Potensielle prosjekter'!H5*$A$22+'Potensielle prosjekter'!H16*$A$23+'Potensielle prosjekter'!H27*$A$24+'Potensielle prosjekter'!H38*$A$25+'Potensielle prosjekter'!H49*$A$26)</f>
        <v>0</v>
      </c>
      <c r="P8" s="40">
        <f>+$D8*O8*(O$3-$F$3+1)^0.5</f>
        <v>0</v>
      </c>
      <c r="Q8" s="41">
        <f>+$A8*('Besluttede prosjekter'!K6*$A$12+'Besluttede prosjekter'!K18*$A$13+'Besluttede prosjekter'!K30*$A$14+'Besluttede prosjekter'!K42*$A$15+'Besluttede prosjekter'!K54*$A$16+'Besluttede prosjekter'!K66*$A$17+'Besluttede prosjekter'!K78*$A$18+'Besluttede prosjekter'!K90*$A$19+'Besluttede prosjekter'!K102*$A$20+'Besluttede prosjekter'!K114*$A$21+'Potensielle prosjekter'!I5*$A$22+'Potensielle prosjekter'!I16*$A$23+'Potensielle prosjekter'!I27*$A$24+'Potensielle prosjekter'!I38*$A$25+'Potensielle prosjekter'!I49*$A$26)</f>
        <v>0</v>
      </c>
      <c r="R8" s="40">
        <f>+$D8*Q8*(Q$3-$F$3+1)^0.5</f>
        <v>0</v>
      </c>
      <c r="S8" s="39">
        <f>+$A8*('Besluttede prosjekter'!L6*$A$12+'Besluttede prosjekter'!L18*$A$13+'Besluttede prosjekter'!L30*$A$14+'Besluttede prosjekter'!L42*$A$15+'Besluttede prosjekter'!L54*$A$16+'Besluttede prosjekter'!L66*$A$17+'Besluttede prosjekter'!L78*$A$18+'Besluttede prosjekter'!L90*$A$19+'Besluttede prosjekter'!L102*$A$20+'Besluttede prosjekter'!L114*$A$21+'Potensielle prosjekter'!J5*$A$22+'Potensielle prosjekter'!J16*$A$23+'Potensielle prosjekter'!J27*$A$24+'Potensielle prosjekter'!J38*$A$25+'Potensielle prosjekter'!J49*$A$26)</f>
        <v>0</v>
      </c>
      <c r="T8" s="40">
        <f>+$D8*S8*(S$3-$F$3+1)^0.5</f>
        <v>0</v>
      </c>
      <c r="U8" s="41">
        <f>+$A8*('Besluttede prosjekter'!M6*$A$12+'Besluttede prosjekter'!M18*$A$13+'Besluttede prosjekter'!M30*$A$14+'Besluttede prosjekter'!M42*$A$15+'Besluttede prosjekter'!M54*$A$16+'Besluttede prosjekter'!M66*$A$17+'Besluttede prosjekter'!M78*$A$18+'Besluttede prosjekter'!M90*$A$19+'Besluttede prosjekter'!M102*$A$20+'Besluttede prosjekter'!M114*$A$21+'Potensielle prosjekter'!K5*$A$22+'Potensielle prosjekter'!K16*$A$23+'Potensielle prosjekter'!K27*$A$24+'Potensielle prosjekter'!K38*$A$25+'Potensielle prosjekter'!K49*$A$26)</f>
        <v>0</v>
      </c>
      <c r="V8" s="40">
        <f>+$D8*U8*(U$3-$F$3+1)^0.5</f>
        <v>0</v>
      </c>
      <c r="W8" s="39">
        <f>+$A8*('Besluttede prosjekter'!N6*$A$12+'Besluttede prosjekter'!N18*$A$13+'Besluttede prosjekter'!N30*$A$14+'Besluttede prosjekter'!N42*$A$15+'Besluttede prosjekter'!N54*$A$16+'Besluttede prosjekter'!N66*$A$17+'Besluttede prosjekter'!N78*$A$18+'Besluttede prosjekter'!N90*$A$19+'Besluttede prosjekter'!N102*$A$20+'Besluttede prosjekter'!N114*$A$21+'Potensielle prosjekter'!L5*$A$22+'Potensielle prosjekter'!L16*$A$23+'Potensielle prosjekter'!L27*$A$24+'Potensielle prosjekter'!L38*$A$25+'Potensielle prosjekter'!L49*$A$26)</f>
        <v>0</v>
      </c>
      <c r="X8" s="40">
        <f>+$D8*W8*(W$3-$F$3+1)^0.5</f>
        <v>0</v>
      </c>
      <c r="Y8" s="41">
        <f>+$A8*('Besluttede prosjekter'!O6*$A$12+'Besluttede prosjekter'!O18*$A$13+'Besluttede prosjekter'!O30*$A$14+'Besluttede prosjekter'!O42*$A$15+'Besluttede prosjekter'!O54*$A$16+'Besluttede prosjekter'!O66*$A$17+'Besluttede prosjekter'!O78*$A$18+'Besluttede prosjekter'!O90*$A$19+'Besluttede prosjekter'!O102*$A$20+'Besluttede prosjekter'!O114*$A$21+'Potensielle prosjekter'!M5*$A$22+'Potensielle prosjekter'!M16*$A$23+'Potensielle prosjekter'!M27*$A$24+'Potensielle prosjekter'!M38*$A$25+'Potensielle prosjekter'!M49*$A$26)</f>
        <v>0</v>
      </c>
      <c r="Z8" s="40">
        <f>+$D8*Y8*(Y$3-$F$3+1)^0.5</f>
        <v>0</v>
      </c>
      <c r="AA8" s="64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</row>
    <row r="9" spans="1:38" ht="12.75">
      <c r="A9" s="95">
        <v>1</v>
      </c>
      <c r="B9" s="5"/>
      <c r="C9" s="6" t="s">
        <v>27</v>
      </c>
      <c r="D9" s="35">
        <v>0.04</v>
      </c>
      <c r="E9" s="57" t="s">
        <v>33</v>
      </c>
      <c r="F9" s="57" t="s">
        <v>33</v>
      </c>
      <c r="G9" s="41">
        <f>+$A9*('Besluttede prosjekter'!F7*$A$12+'Besluttede prosjekter'!F19*$A$13+'Besluttede prosjekter'!F31*$A$14+'Besluttede prosjekter'!F43*$A$15+'Besluttede prosjekter'!F55*$A$16+'Besluttede prosjekter'!F67*$A$17+'Besluttede prosjekter'!F79*$A$18+'Besluttede prosjekter'!F91*$A$19+'Besluttede prosjekter'!F103*$A$20+'Besluttede prosjekter'!F115*$A$21+'Potensielle prosjekter'!D6*$A$22+'Potensielle prosjekter'!D17*$A$23+'Potensielle prosjekter'!D28*$A$24+'Potensielle prosjekter'!D39*$A$25+'Potensielle prosjekter'!D50*$A$26)</f>
        <v>0</v>
      </c>
      <c r="H9" s="67">
        <f>+$D9*G9*(F$3-$F$3+1)^0.5</f>
        <v>0</v>
      </c>
      <c r="I9" s="39">
        <f>+$A9*('Besluttede prosjekter'!G7*$A$12+'Besluttede prosjekter'!G19*$A$13+'Besluttede prosjekter'!G31*$A$14+'Besluttede prosjekter'!G43*$A$15+'Besluttede prosjekter'!G55*$A$16+'Besluttede prosjekter'!G67*$A$17+'Besluttede prosjekter'!G79*$A$18+'Besluttede prosjekter'!G91*$A$19+'Besluttede prosjekter'!G103*$A$20+'Besluttede prosjekter'!G115*$A$21+'Potensielle prosjekter'!E6*$A$22+'Potensielle prosjekter'!E17*$A$23+'Potensielle prosjekter'!E28*$A$24+'Potensielle prosjekter'!E39*$A$25+'Potensielle prosjekter'!E50*$A$26)</f>
        <v>0</v>
      </c>
      <c r="J9" s="40">
        <f>+$D9*I9*(I$3-$F$3+1)^0.5</f>
        <v>0</v>
      </c>
      <c r="K9" s="41">
        <f>+$A9*('Besluttede prosjekter'!H7*$A$12+'Besluttede prosjekter'!H19*$A$13+'Besluttede prosjekter'!H31*$A$14+'Besluttede prosjekter'!H43*$A$15+'Besluttede prosjekter'!H55*$A$16+'Besluttede prosjekter'!H67*$A$17+'Besluttede prosjekter'!H79*$A$18+'Besluttede prosjekter'!H91*$A$19+'Besluttede prosjekter'!H103*$A$20+'Besluttede prosjekter'!H115*$A$21+'Potensielle prosjekter'!F6*$A$22+'Potensielle prosjekter'!F17*$A$23+'Potensielle prosjekter'!F28*$A$24+'Potensielle prosjekter'!F39*$A$25+'Potensielle prosjekter'!F50*$A$26)</f>
        <v>0</v>
      </c>
      <c r="L9" s="40">
        <f>+$D9*K9*(K$3-$F$3+1)^0.5</f>
        <v>0</v>
      </c>
      <c r="M9" s="39">
        <f>+$A9*('Besluttede prosjekter'!I7*$A$12+'Besluttede prosjekter'!I19*$A$13+'Besluttede prosjekter'!I31*$A$14+'Besluttede prosjekter'!I43*$A$15+'Besluttede prosjekter'!I55*$A$16+'Besluttede prosjekter'!I67*$A$17+'Besluttede prosjekter'!I79*$A$18+'Besluttede prosjekter'!I91*$A$19+'Besluttede prosjekter'!I103*$A$20+'Besluttede prosjekter'!I115*$A$21+'Potensielle prosjekter'!G6*$A$22+'Potensielle prosjekter'!G17*$A$23+'Potensielle prosjekter'!G28*$A$24+'Potensielle prosjekter'!G39*$A$25+'Potensielle prosjekter'!G50*$A$26)</f>
        <v>0</v>
      </c>
      <c r="N9" s="40">
        <f>+$D9*M9*(M$3-$F$3+1)^0.5</f>
        <v>0</v>
      </c>
      <c r="O9" s="39">
        <f>+$A9*('Besluttede prosjekter'!J7*$A$12+'Besluttede prosjekter'!J19*$A$13+'Besluttede prosjekter'!J31*$A$14+'Besluttede prosjekter'!J43*$A$15+'Besluttede prosjekter'!J55*$A$16+'Besluttede prosjekter'!J67*$A$17+'Besluttede prosjekter'!J79*$A$18+'Besluttede prosjekter'!J91*$A$19+'Besluttede prosjekter'!J103*$A$20+'Besluttede prosjekter'!J115*$A$21+'Potensielle prosjekter'!H6*$A$22+'Potensielle prosjekter'!H17*$A$23+'Potensielle prosjekter'!H28*$A$24+'Potensielle prosjekter'!H39*$A$25+'Potensielle prosjekter'!H50*$A$26)</f>
        <v>0</v>
      </c>
      <c r="P9" s="40">
        <f>+$D9*O9*(O$3-$F$3+1)^0.5</f>
        <v>0</v>
      </c>
      <c r="Q9" s="41">
        <f>+$A9*('Besluttede prosjekter'!K7*$A$12+'Besluttede prosjekter'!K19*$A$13+'Besluttede prosjekter'!K31*$A$14+'Besluttede prosjekter'!K43*$A$15+'Besluttede prosjekter'!K55*$A$16+'Besluttede prosjekter'!K67*$A$17+'Besluttede prosjekter'!K79*$A$18+'Besluttede prosjekter'!K91*$A$19+'Besluttede prosjekter'!K103*$A$20+'Besluttede prosjekter'!K115*$A$21+'Potensielle prosjekter'!I6*$A$22+'Potensielle prosjekter'!I17*$A$23+'Potensielle prosjekter'!I28*$A$24+'Potensielle prosjekter'!I39*$A$25+'Potensielle prosjekter'!I50*$A$26)</f>
        <v>0</v>
      </c>
      <c r="R9" s="40">
        <f>+$D9*Q9*(Q$3-$F$3+1)^0.5</f>
        <v>0</v>
      </c>
      <c r="S9" s="39">
        <f>+$A9*('Besluttede prosjekter'!L7*$A$12+'Besluttede prosjekter'!L19*$A$13+'Besluttede prosjekter'!L31*$A$14+'Besluttede prosjekter'!L43*$A$15+'Besluttede prosjekter'!L55*$A$16+'Besluttede prosjekter'!L67*$A$17+'Besluttede prosjekter'!L79*$A$18+'Besluttede prosjekter'!L91*$A$19+'Besluttede prosjekter'!L103*$A$20+'Besluttede prosjekter'!L115*$A$21+'Potensielle prosjekter'!J6*$A$22+'Potensielle prosjekter'!J17*$A$23+'Potensielle prosjekter'!J28*$A$24+'Potensielle prosjekter'!J39*$A$25+'Potensielle prosjekter'!J50*$A$26)</f>
        <v>0</v>
      </c>
      <c r="T9" s="40">
        <f>+$D9*S9*(S$3-$F$3+1)^0.5</f>
        <v>0</v>
      </c>
      <c r="U9" s="41">
        <f>+$A9*('Besluttede prosjekter'!M7*$A$12+'Besluttede prosjekter'!M19*$A$13+'Besluttede prosjekter'!M31*$A$14+'Besluttede prosjekter'!M43*$A$15+'Besluttede prosjekter'!M55*$A$16+'Besluttede prosjekter'!M67*$A$17+'Besluttede prosjekter'!M79*$A$18+'Besluttede prosjekter'!M91*$A$19+'Besluttede prosjekter'!M103*$A$20+'Besluttede prosjekter'!M115*$A$21+'Potensielle prosjekter'!K6*$A$22+'Potensielle prosjekter'!K17*$A$23+'Potensielle prosjekter'!K28*$A$24+'Potensielle prosjekter'!K39*$A$25+'Potensielle prosjekter'!K50*$A$26)</f>
        <v>0</v>
      </c>
      <c r="V9" s="40">
        <f>+$D9*U9*(U$3-$F$3+1)^0.5</f>
        <v>0</v>
      </c>
      <c r="W9" s="39">
        <f>+$A9*('Besluttede prosjekter'!N7*$A$12+'Besluttede prosjekter'!N19*$A$13+'Besluttede prosjekter'!N31*$A$14+'Besluttede prosjekter'!N43*$A$15+'Besluttede prosjekter'!N55*$A$16+'Besluttede prosjekter'!N67*$A$17+'Besluttede prosjekter'!N79*$A$18+'Besluttede prosjekter'!N91*$A$19+'Besluttede prosjekter'!N103*$A$20+'Besluttede prosjekter'!N115*$A$21+'Potensielle prosjekter'!L6*$A$22+'Potensielle prosjekter'!L17*$A$23+'Potensielle prosjekter'!L28*$A$24+'Potensielle prosjekter'!L39*$A$25+'Potensielle prosjekter'!L50*$A$26)</f>
        <v>0</v>
      </c>
      <c r="X9" s="40">
        <f>+$D9*W9*(W$3-$F$3+1)^0.5</f>
        <v>0</v>
      </c>
      <c r="Y9" s="41">
        <f>+$A9*('Besluttede prosjekter'!O7*$A$12+'Besluttede prosjekter'!O19*$A$13+'Besluttede prosjekter'!O31*$A$14+'Besluttede prosjekter'!O43*$A$15+'Besluttede prosjekter'!O55*$A$16+'Besluttede prosjekter'!O67*$A$17+'Besluttede prosjekter'!O79*$A$18+'Besluttede prosjekter'!O91*$A$19+'Besluttede prosjekter'!O103*$A$20+'Besluttede prosjekter'!O115*$A$21+'Potensielle prosjekter'!M6*$A$22+'Potensielle prosjekter'!M17*$A$23+'Potensielle prosjekter'!M28*$A$24+'Potensielle prosjekter'!M39*$A$25+'Potensielle prosjekter'!M50*$A$26)</f>
        <v>0</v>
      </c>
      <c r="Z9" s="40">
        <f>+$D9*Y9*(Y$3-$F$3+1)^0.5</f>
        <v>0</v>
      </c>
      <c r="AA9" s="64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38" ht="12.75">
      <c r="A10" s="95">
        <v>0</v>
      </c>
      <c r="B10" s="5"/>
      <c r="C10" s="6" t="s">
        <v>45</v>
      </c>
      <c r="D10" s="35"/>
      <c r="E10" s="57" t="s">
        <v>33</v>
      </c>
      <c r="F10" s="57" t="s">
        <v>33</v>
      </c>
      <c r="G10" s="41">
        <f>+$A10*('Besluttede prosjekter'!F8*$A$12+'Besluttede prosjekter'!F20*$A$13+'Besluttede prosjekter'!F32*$A$14+'Besluttede prosjekter'!F44*$A$15+'Besluttede prosjekter'!F56*$A$16+'Besluttede prosjekter'!F68*$A$17+'Besluttede prosjekter'!F80*$A$18+'Besluttede prosjekter'!F92*$A$19+'Besluttede prosjekter'!F104*$A$20+'Besluttede prosjekter'!F116*$A$21+'Potensielle prosjekter'!D7*$A$22+'Potensielle prosjekter'!D18*$A$23+'Potensielle prosjekter'!D29*$A$24+'Potensielle prosjekter'!D40*$A$25+'Potensielle prosjekter'!D51*$A$26)</f>
        <v>0</v>
      </c>
      <c r="H10" s="67">
        <f>+$D10*G10*(F$3-$F$3+1)^0.5</f>
        <v>0</v>
      </c>
      <c r="I10" s="39">
        <f>+$A10*('Besluttede prosjekter'!G8*$A$12+'Besluttede prosjekter'!G20*$A$13+'Besluttede prosjekter'!G32*$A$14+'Besluttede prosjekter'!G44*$A$15+'Besluttede prosjekter'!G56*$A$16+'Besluttede prosjekter'!G68*$A$17+'Besluttede prosjekter'!G80*$A$18+'Besluttede prosjekter'!G92*$A$19+'Besluttede prosjekter'!G104*$A$20+'Besluttede prosjekter'!G116*$A$21+'Potensielle prosjekter'!E7*$A$22+'Potensielle prosjekter'!E18*$A$23+'Potensielle prosjekter'!E29*$A$24+'Potensielle prosjekter'!E40*$A$25+'Potensielle prosjekter'!E51*$A$26)</f>
        <v>0</v>
      </c>
      <c r="J10" s="40">
        <f>+$D10*I10*(I$3-$F$3+1)^0.5</f>
        <v>0</v>
      </c>
      <c r="K10" s="41">
        <f>+$A10*('Besluttede prosjekter'!H8*$A$12+'Besluttede prosjekter'!H20*$A$13+'Besluttede prosjekter'!H32*$A$14+'Besluttede prosjekter'!H44*$A$15+'Besluttede prosjekter'!H56*$A$16+'Besluttede prosjekter'!H68*$A$17+'Besluttede prosjekter'!H80*$A$18+'Besluttede prosjekter'!H92*$A$19+'Besluttede prosjekter'!H104*$A$20+'Besluttede prosjekter'!H116*$A$21+'Potensielle prosjekter'!F7*$A$22+'Potensielle prosjekter'!F18*$A$23+'Potensielle prosjekter'!F29*$A$24+'Potensielle prosjekter'!F40*$A$25+'Potensielle prosjekter'!F51*$A$26)</f>
        <v>0</v>
      </c>
      <c r="L10" s="40">
        <f>+$D10*K10*(K$3-$F$3+1)^0.5</f>
        <v>0</v>
      </c>
      <c r="M10" s="39">
        <f>+$A10*('Besluttede prosjekter'!I8*$A$12+'Besluttede prosjekter'!I20*$A$13+'Besluttede prosjekter'!I32*$A$14+'Besluttede prosjekter'!I44*$A$15+'Besluttede prosjekter'!I56*$A$16+'Besluttede prosjekter'!I68*$A$17+'Besluttede prosjekter'!I80*$A$18+'Besluttede prosjekter'!I92*$A$19+'Besluttede prosjekter'!I104*$A$20+'Besluttede prosjekter'!I116*$A$21+'Potensielle prosjekter'!G7*$A$22+'Potensielle prosjekter'!G18*$A$23+'Potensielle prosjekter'!G29*$A$24+'Potensielle prosjekter'!G40*$A$25+'Potensielle prosjekter'!G51*$A$26)</f>
        <v>0</v>
      </c>
      <c r="N10" s="40">
        <f>+$D10*M10*(M$3-$F$3+1)^0.5</f>
        <v>0</v>
      </c>
      <c r="O10" s="39">
        <f>+$A10*('Besluttede prosjekter'!J8*$A$12+'Besluttede prosjekter'!J20*$A$13+'Besluttede prosjekter'!J32*$A$14+'Besluttede prosjekter'!J44*$A$15+'Besluttede prosjekter'!J56*$A$16+'Besluttede prosjekter'!J68*$A$17+'Besluttede prosjekter'!J80*$A$18+'Besluttede prosjekter'!J92*$A$19+'Besluttede prosjekter'!J104*$A$20+'Besluttede prosjekter'!J116*$A$21+'Potensielle prosjekter'!H7*$A$22+'Potensielle prosjekter'!H18*$A$23+'Potensielle prosjekter'!H29*$A$24+'Potensielle prosjekter'!H40*$A$25+'Potensielle prosjekter'!H51*$A$26)</f>
        <v>0</v>
      </c>
      <c r="P10" s="40">
        <f>+$D10*O10*(O$3-$F$3+1)^0.5</f>
        <v>0</v>
      </c>
      <c r="Q10" s="41">
        <f>+$A10*('Besluttede prosjekter'!K8*$A$12+'Besluttede prosjekter'!K20*$A$13+'Besluttede prosjekter'!K32*$A$14+'Besluttede prosjekter'!K44*$A$15+'Besluttede prosjekter'!K56*$A$16+'Besluttede prosjekter'!K68*$A$17+'Besluttede prosjekter'!K80*$A$18+'Besluttede prosjekter'!K92*$A$19+'Besluttede prosjekter'!K104*$A$20+'Besluttede prosjekter'!K116*$A$21+'Potensielle prosjekter'!I7*$A$22+'Potensielle prosjekter'!I18*$A$23+'Potensielle prosjekter'!I29*$A$24+'Potensielle prosjekter'!I40*$A$25+'Potensielle prosjekter'!I51*$A$26)</f>
        <v>0</v>
      </c>
      <c r="R10" s="40">
        <f>+$D10*Q10*(Q$3-$F$3+1)^0.5</f>
        <v>0</v>
      </c>
      <c r="S10" s="39">
        <f>+$A10*('Besluttede prosjekter'!L8*$A$12+'Besluttede prosjekter'!L20*$A$13+'Besluttede prosjekter'!L32*$A$14+'Besluttede prosjekter'!L44*$A$15+'Besluttede prosjekter'!L56*$A$16+'Besluttede prosjekter'!L68*$A$17+'Besluttede prosjekter'!L80*$A$18+'Besluttede prosjekter'!L92*$A$19+'Besluttede prosjekter'!L104*$A$20+'Besluttede prosjekter'!L116*$A$21+'Potensielle prosjekter'!J7*$A$22+'Potensielle prosjekter'!J18*$A$23+'Potensielle prosjekter'!J29*$A$24+'Potensielle prosjekter'!J40*$A$25+'Potensielle prosjekter'!J51*$A$26)</f>
        <v>0</v>
      </c>
      <c r="T10" s="40">
        <f>+$D10*S10*(S$3-$F$3+1)^0.5</f>
        <v>0</v>
      </c>
      <c r="U10" s="41">
        <f>+$A10*('Besluttede prosjekter'!M8*$A$12+'Besluttede prosjekter'!M20*$A$13+'Besluttede prosjekter'!M32*$A$14+'Besluttede prosjekter'!M44*$A$15+'Besluttede prosjekter'!M56*$A$16+'Besluttede prosjekter'!M68*$A$17+'Besluttede prosjekter'!M80*$A$18+'Besluttede prosjekter'!M92*$A$19+'Besluttede prosjekter'!M104*$A$20+'Besluttede prosjekter'!M116*$A$21+'Potensielle prosjekter'!K7*$A$22+'Potensielle prosjekter'!K18*$A$23+'Potensielle prosjekter'!K29*$A$24+'Potensielle prosjekter'!K40*$A$25+'Potensielle prosjekter'!K51*$A$26)</f>
        <v>0</v>
      </c>
      <c r="V10" s="40">
        <f>+$D10*U10*(U$3-$F$3+1)^0.5</f>
        <v>0</v>
      </c>
      <c r="W10" s="39">
        <f>+$A10*('Besluttede prosjekter'!N8*$A$12+'Besluttede prosjekter'!N20*$A$13+'Besluttede prosjekter'!N32*$A$14+'Besluttede prosjekter'!N44*$A$15+'Besluttede prosjekter'!N56*$A$16+'Besluttede prosjekter'!N68*$A$17+'Besluttede prosjekter'!N80*$A$18+'Besluttede prosjekter'!N92*$A$19+'Besluttede prosjekter'!N104*$A$20+'Besluttede prosjekter'!N116*$A$21+'Potensielle prosjekter'!L7*$A$22+'Potensielle prosjekter'!L18*$A$23+'Potensielle prosjekter'!L29*$A$24+'Potensielle prosjekter'!L40*$A$25+'Potensielle prosjekter'!L51*$A$26)</f>
        <v>0</v>
      </c>
      <c r="X10" s="40">
        <f>+$D10*W10*(W$3-$F$3+1)^0.5</f>
        <v>0</v>
      </c>
      <c r="Y10" s="41">
        <f>+$A10*('Besluttede prosjekter'!O8*$A$12+'Besluttede prosjekter'!O20*$A$13+'Besluttede prosjekter'!O32*$A$14+'Besluttede prosjekter'!O44*$A$15+'Besluttede prosjekter'!O56*$A$16+'Besluttede prosjekter'!O68*$A$17+'Besluttede prosjekter'!O80*$A$18+'Besluttede prosjekter'!O92*$A$19+'Besluttede prosjekter'!O104*$A$20+'Besluttede prosjekter'!O116*$A$21+'Potensielle prosjekter'!M7*$A$22+'Potensielle prosjekter'!M18*$A$23+'Potensielle prosjekter'!M29*$A$24+'Potensielle prosjekter'!M40*$A$25+'Potensielle prosjekter'!M51*$A$26)</f>
        <v>0</v>
      </c>
      <c r="Z10" s="40">
        <f>+$D10*Y10*(Y$3-$F$3+1)^0.5</f>
        <v>0</v>
      </c>
      <c r="AA10" s="64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</row>
    <row r="11" spans="1:38" ht="12.75">
      <c r="A11" s="95"/>
      <c r="B11" s="23" t="s">
        <v>16</v>
      </c>
      <c r="D11" s="36"/>
      <c r="E11" s="52"/>
      <c r="F11" s="52"/>
      <c r="G11" s="41"/>
      <c r="H11" s="67"/>
      <c r="I11" s="39"/>
      <c r="J11" s="40"/>
      <c r="K11" s="41"/>
      <c r="L11" s="40"/>
      <c r="M11" s="39"/>
      <c r="N11" s="41"/>
      <c r="O11" s="39"/>
      <c r="P11" s="40"/>
      <c r="Q11" s="41"/>
      <c r="R11" s="41"/>
      <c r="S11" s="39"/>
      <c r="T11" s="40"/>
      <c r="U11" s="41"/>
      <c r="V11" s="41"/>
      <c r="W11" s="39"/>
      <c r="X11" s="40"/>
      <c r="Y11" s="41"/>
      <c r="Z11" s="40"/>
      <c r="AA11" s="64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</row>
    <row r="12" spans="1:26" ht="12.75">
      <c r="A12" s="95">
        <v>1</v>
      </c>
      <c r="B12" s="5"/>
      <c r="C12" s="33" t="str">
        <f>+'Besluttede prosjekter'!B3</f>
        <v>Kategori 2-4 &lt; 500''</v>
      </c>
      <c r="D12" s="35">
        <f>+'Besluttede prosjekter'!C11*A12</f>
        <v>0</v>
      </c>
      <c r="E12" s="35">
        <f>+D12</f>
        <v>0</v>
      </c>
      <c r="F12" s="39">
        <f>+'Besluttede prosjekter'!E12*A12</f>
        <v>0</v>
      </c>
      <c r="G12" s="41">
        <f>+'Besluttede prosjekter'!F12*Analyse!A12</f>
        <v>0</v>
      </c>
      <c r="H12" s="67">
        <f>+G12*$E12</f>
        <v>0</v>
      </c>
      <c r="I12" s="39">
        <f>+'Besluttede prosjekter'!G12*$A12</f>
        <v>0</v>
      </c>
      <c r="J12" s="40">
        <f>+I12*$E12</f>
        <v>0</v>
      </c>
      <c r="K12" s="41">
        <f>+'Besluttede prosjekter'!H12*$A12</f>
        <v>0</v>
      </c>
      <c r="L12" s="40">
        <f>+K12*$E12</f>
        <v>0</v>
      </c>
      <c r="M12" s="39">
        <f>+'Besluttede prosjekter'!I12*$A12</f>
        <v>0</v>
      </c>
      <c r="N12" s="41">
        <f aca="true" t="shared" si="0" ref="N12:N21">+M12*$E12</f>
        <v>0</v>
      </c>
      <c r="O12" s="39">
        <f>+'Besluttede prosjekter'!J12*$A12</f>
        <v>0</v>
      </c>
      <c r="P12" s="40">
        <f>+O12*$E12</f>
        <v>0</v>
      </c>
      <c r="Q12" s="41">
        <f>+'Besluttede prosjekter'!K12*$A12</f>
        <v>0</v>
      </c>
      <c r="R12" s="41">
        <f>+Q12*$E12</f>
        <v>0</v>
      </c>
      <c r="S12" s="39">
        <f>+'Besluttede prosjekter'!L12*$A12</f>
        <v>0</v>
      </c>
      <c r="T12" s="40">
        <f>+S12*$E12</f>
        <v>0</v>
      </c>
      <c r="U12" s="41">
        <f>+'Besluttede prosjekter'!M12*$A12</f>
        <v>0</v>
      </c>
      <c r="V12" s="41">
        <f>+U12*$E12</f>
        <v>0</v>
      </c>
      <c r="W12" s="39">
        <f>+'Besluttede prosjekter'!N12*$A12</f>
        <v>0</v>
      </c>
      <c r="X12" s="40">
        <f>+W12*$E12</f>
        <v>0</v>
      </c>
      <c r="Y12" s="41">
        <f>+'Besluttede prosjekter'!O12*$A12</f>
        <v>0</v>
      </c>
      <c r="Z12" s="40">
        <f>+Y12*$E12</f>
        <v>0</v>
      </c>
    </row>
    <row r="13" spans="1:26" ht="12.75">
      <c r="A13" s="95">
        <v>1</v>
      </c>
      <c r="B13" s="5"/>
      <c r="C13" s="33" t="str">
        <f>+'Besluttede prosjekter'!B15</f>
        <v>Prosjekt 2</v>
      </c>
      <c r="D13" s="35">
        <f>+'Besluttede prosjekter'!C23*A13</f>
        <v>0</v>
      </c>
      <c r="E13" s="35">
        <f>IF('Besluttede prosjekter'!P24=0,D13,+'Besluttede prosjekter'!C23*'Besluttede prosjekter'!P24/('Besluttede prosjekter'!P24-('Besluttede prosjekter'!D24+'Besluttede prosjekter'!E24)))</f>
        <v>0</v>
      </c>
      <c r="F13" s="39">
        <f>+'Besluttede prosjekter'!E24*A13</f>
        <v>0</v>
      </c>
      <c r="G13" s="41">
        <f>+'Besluttede prosjekter'!F24*$A13</f>
        <v>0</v>
      </c>
      <c r="H13" s="67">
        <f>+G13*$E13</f>
        <v>0</v>
      </c>
      <c r="I13" s="39">
        <f>+'Besluttede prosjekter'!G24*$A13</f>
        <v>0</v>
      </c>
      <c r="J13" s="40">
        <f>+I13*$E13</f>
        <v>0</v>
      </c>
      <c r="K13" s="41">
        <f>+'Besluttede prosjekter'!H24*$A13</f>
        <v>0</v>
      </c>
      <c r="L13" s="40">
        <f>+K13*$E13</f>
        <v>0</v>
      </c>
      <c r="M13" s="39">
        <f>+'Besluttede prosjekter'!I24*$A13</f>
        <v>0</v>
      </c>
      <c r="N13" s="41">
        <f t="shared" si="0"/>
        <v>0</v>
      </c>
      <c r="O13" s="39">
        <f>+'Besluttede prosjekter'!J24*$A13</f>
        <v>0</v>
      </c>
      <c r="P13" s="40">
        <f aca="true" t="shared" si="1" ref="P13:P21">+O13*$E13</f>
        <v>0</v>
      </c>
      <c r="Q13" s="41">
        <f>+'Besluttede prosjekter'!K24*$A13</f>
        <v>0</v>
      </c>
      <c r="R13" s="41">
        <f aca="true" t="shared" si="2" ref="R13:R21">+Q13*$E13</f>
        <v>0</v>
      </c>
      <c r="S13" s="39">
        <f>+'Besluttede prosjekter'!L24*$A13</f>
        <v>0</v>
      </c>
      <c r="T13" s="40">
        <f aca="true" t="shared" si="3" ref="T13:T21">+S13*$E13</f>
        <v>0</v>
      </c>
      <c r="U13" s="41">
        <f>+'Besluttede prosjekter'!M24*$A13</f>
        <v>0</v>
      </c>
      <c r="V13" s="41">
        <f aca="true" t="shared" si="4" ref="V13:V21">+U13*$E13</f>
        <v>0</v>
      </c>
      <c r="W13" s="39">
        <f>+'Besluttede prosjekter'!N24*$A13</f>
        <v>0</v>
      </c>
      <c r="X13" s="40">
        <f aca="true" t="shared" si="5" ref="X13:X21">+W13*$E13</f>
        <v>0</v>
      </c>
      <c r="Y13" s="41">
        <f>+'Besluttede prosjekter'!O24*$A13</f>
        <v>0</v>
      </c>
      <c r="Z13" s="40">
        <f aca="true" t="shared" si="6" ref="Z13:Z21">+Y13*$E13</f>
        <v>0</v>
      </c>
    </row>
    <row r="14" spans="1:26" ht="12.75">
      <c r="A14" s="95">
        <v>1</v>
      </c>
      <c r="B14" s="5"/>
      <c r="C14" s="33" t="str">
        <f>+'Besluttede prosjekter'!B27</f>
        <v>Prosjekt 3</v>
      </c>
      <c r="D14" s="35">
        <f>+'Besluttede prosjekter'!C35*A14</f>
        <v>0</v>
      </c>
      <c r="E14" s="35">
        <f>IF('Besluttede prosjekter'!P36=0,D14,+'Besluttede prosjekter'!C35*'Besluttede prosjekter'!P36/('Besluttede prosjekter'!P36-('Besluttede prosjekter'!E36+'Besluttede prosjekter'!D36)))</f>
        <v>0</v>
      </c>
      <c r="F14" s="39">
        <f>+'Besluttede prosjekter'!E36*A14</f>
        <v>0</v>
      </c>
      <c r="G14" s="41">
        <f>+'Besluttede prosjekter'!F36*$A14</f>
        <v>0</v>
      </c>
      <c r="H14" s="67">
        <f aca="true" t="shared" si="7" ref="H14:H21">+G14*$E14</f>
        <v>0</v>
      </c>
      <c r="I14" s="39">
        <f>+'Besluttede prosjekter'!G36*$A14</f>
        <v>0</v>
      </c>
      <c r="J14" s="40">
        <f aca="true" t="shared" si="8" ref="J14:J21">+I14*$E14</f>
        <v>0</v>
      </c>
      <c r="K14" s="41">
        <f>+'Besluttede prosjekter'!H36*$A14</f>
        <v>0</v>
      </c>
      <c r="L14" s="40">
        <f aca="true" t="shared" si="9" ref="L14:L21">+K14*$E14</f>
        <v>0</v>
      </c>
      <c r="M14" s="39">
        <f>+'Besluttede prosjekter'!I36*$A14</f>
        <v>0</v>
      </c>
      <c r="N14" s="41">
        <f t="shared" si="0"/>
        <v>0</v>
      </c>
      <c r="O14" s="39">
        <f>+'Besluttede prosjekter'!J36*$A14</f>
        <v>0</v>
      </c>
      <c r="P14" s="40">
        <f t="shared" si="1"/>
        <v>0</v>
      </c>
      <c r="Q14" s="41">
        <f>+'Besluttede prosjekter'!K36*$A14</f>
        <v>0</v>
      </c>
      <c r="R14" s="41">
        <f t="shared" si="2"/>
        <v>0</v>
      </c>
      <c r="S14" s="39">
        <f>+'Besluttede prosjekter'!L36*$A14</f>
        <v>0</v>
      </c>
      <c r="T14" s="40">
        <f t="shared" si="3"/>
        <v>0</v>
      </c>
      <c r="U14" s="41">
        <f>+'Besluttede prosjekter'!M36*$A14</f>
        <v>0</v>
      </c>
      <c r="V14" s="41">
        <f t="shared" si="4"/>
        <v>0</v>
      </c>
      <c r="W14" s="39">
        <f>+'Besluttede prosjekter'!N36*$A14</f>
        <v>0</v>
      </c>
      <c r="X14" s="40">
        <f t="shared" si="5"/>
        <v>0</v>
      </c>
      <c r="Y14" s="41">
        <f>+'Besluttede prosjekter'!O36*$A14</f>
        <v>0</v>
      </c>
      <c r="Z14" s="40">
        <f t="shared" si="6"/>
        <v>0</v>
      </c>
    </row>
    <row r="15" spans="1:26" ht="12.75">
      <c r="A15" s="95">
        <v>1</v>
      </c>
      <c r="B15" s="5"/>
      <c r="C15" s="33" t="str">
        <f>+'Besluttede prosjekter'!B39</f>
        <v>Prosjekt 4</v>
      </c>
      <c r="D15" s="35">
        <f>+'Besluttede prosjekter'!C47*A15</f>
        <v>0</v>
      </c>
      <c r="E15" s="35">
        <f>IF('Besluttede prosjekter'!P48=0,D15,+'Besluttede prosjekter'!C47*'Besluttede prosjekter'!P48/('Besluttede prosjekter'!P48-('Besluttede prosjekter'!E48+'Besluttede prosjekter'!D48)))</f>
        <v>0</v>
      </c>
      <c r="F15" s="39">
        <f>+'Besluttede prosjekter'!E48*A15</f>
        <v>0</v>
      </c>
      <c r="G15" s="41">
        <f>+'Besluttede prosjekter'!F48*$A15</f>
        <v>0</v>
      </c>
      <c r="H15" s="67">
        <f t="shared" si="7"/>
        <v>0</v>
      </c>
      <c r="I15" s="39">
        <f>+'Besluttede prosjekter'!G48*$A15</f>
        <v>0</v>
      </c>
      <c r="J15" s="40">
        <f t="shared" si="8"/>
        <v>0</v>
      </c>
      <c r="K15" s="41">
        <f>+'Besluttede prosjekter'!H48*$A15</f>
        <v>0</v>
      </c>
      <c r="L15" s="40">
        <f t="shared" si="9"/>
        <v>0</v>
      </c>
      <c r="M15" s="39">
        <f>+'Besluttede prosjekter'!I48*$A15</f>
        <v>0</v>
      </c>
      <c r="N15" s="41">
        <f t="shared" si="0"/>
        <v>0</v>
      </c>
      <c r="O15" s="39">
        <f>+'Besluttede prosjekter'!J48*$A15</f>
        <v>0</v>
      </c>
      <c r="P15" s="40">
        <f t="shared" si="1"/>
        <v>0</v>
      </c>
      <c r="Q15" s="41">
        <f>+'Besluttede prosjekter'!K48*$A15</f>
        <v>0</v>
      </c>
      <c r="R15" s="41">
        <f t="shared" si="2"/>
        <v>0</v>
      </c>
      <c r="S15" s="39">
        <f>+'Besluttede prosjekter'!L48*$A15</f>
        <v>0</v>
      </c>
      <c r="T15" s="40">
        <f t="shared" si="3"/>
        <v>0</v>
      </c>
      <c r="U15" s="41">
        <f>+'Besluttede prosjekter'!M48*$A15</f>
        <v>0</v>
      </c>
      <c r="V15" s="41">
        <f t="shared" si="4"/>
        <v>0</v>
      </c>
      <c r="W15" s="39">
        <f>+'Besluttede prosjekter'!N48*$A15</f>
        <v>0</v>
      </c>
      <c r="X15" s="40">
        <f t="shared" si="5"/>
        <v>0</v>
      </c>
      <c r="Y15" s="41">
        <f>+'Besluttede prosjekter'!O48*$A15</f>
        <v>0</v>
      </c>
      <c r="Z15" s="40">
        <f t="shared" si="6"/>
        <v>0</v>
      </c>
    </row>
    <row r="16" spans="1:26" ht="12.75">
      <c r="A16" s="95">
        <v>1</v>
      </c>
      <c r="B16" s="5"/>
      <c r="C16" s="33" t="str">
        <f>+'Besluttede prosjekter'!B51</f>
        <v>Prosjekt 5</v>
      </c>
      <c r="D16" s="35">
        <f>+'Besluttede prosjekter'!C59*A16</f>
        <v>0</v>
      </c>
      <c r="E16" s="35">
        <f>IF('Besluttede prosjekter'!P60=0,D16,+'Besluttede prosjekter'!C59*'Besluttede prosjekter'!P60/('Besluttede prosjekter'!P60-('Besluttede prosjekter'!E60+'Besluttede prosjekter'!D60)))</f>
        <v>0</v>
      </c>
      <c r="F16" s="39">
        <f>+'Besluttede prosjekter'!E60*A16</f>
        <v>0</v>
      </c>
      <c r="G16" s="41">
        <f>+'Besluttede prosjekter'!F60*$A16</f>
        <v>0</v>
      </c>
      <c r="H16" s="67">
        <f t="shared" si="7"/>
        <v>0</v>
      </c>
      <c r="I16" s="39">
        <f>+'Besluttede prosjekter'!G60*$A16</f>
        <v>0</v>
      </c>
      <c r="J16" s="40">
        <f t="shared" si="8"/>
        <v>0</v>
      </c>
      <c r="K16" s="41">
        <f>+'Besluttede prosjekter'!H60*$A16</f>
        <v>0</v>
      </c>
      <c r="L16" s="40">
        <f t="shared" si="9"/>
        <v>0</v>
      </c>
      <c r="M16" s="39">
        <f>+'Besluttede prosjekter'!I60*$A16</f>
        <v>0</v>
      </c>
      <c r="N16" s="41">
        <f t="shared" si="0"/>
        <v>0</v>
      </c>
      <c r="O16" s="39">
        <f>+'Besluttede prosjekter'!J60*$A16</f>
        <v>0</v>
      </c>
      <c r="P16" s="40">
        <f t="shared" si="1"/>
        <v>0</v>
      </c>
      <c r="Q16" s="41">
        <f>+'Besluttede prosjekter'!K60*$A16</f>
        <v>0</v>
      </c>
      <c r="R16" s="41">
        <f t="shared" si="2"/>
        <v>0</v>
      </c>
      <c r="S16" s="39">
        <f>+'Besluttede prosjekter'!L60*$A16</f>
        <v>0</v>
      </c>
      <c r="T16" s="40">
        <f t="shared" si="3"/>
        <v>0</v>
      </c>
      <c r="U16" s="41">
        <f>+'Besluttede prosjekter'!M60*$A16</f>
        <v>0</v>
      </c>
      <c r="V16" s="41">
        <f t="shared" si="4"/>
        <v>0</v>
      </c>
      <c r="W16" s="39">
        <f>+'Besluttede prosjekter'!N60*$A16</f>
        <v>0</v>
      </c>
      <c r="X16" s="40">
        <f t="shared" si="5"/>
        <v>0</v>
      </c>
      <c r="Y16" s="41">
        <f>+'Besluttede prosjekter'!O60*$A16</f>
        <v>0</v>
      </c>
      <c r="Z16" s="40">
        <f t="shared" si="6"/>
        <v>0</v>
      </c>
    </row>
    <row r="17" spans="1:26" ht="12.75">
      <c r="A17" s="95">
        <v>1</v>
      </c>
      <c r="B17" s="5"/>
      <c r="C17" s="33" t="str">
        <f>+'Besluttede prosjekter'!B63</f>
        <v>Prosjekt 6</v>
      </c>
      <c r="D17" s="35">
        <f>+'Besluttede prosjekter'!C71*A17</f>
        <v>0</v>
      </c>
      <c r="E17" s="35">
        <f>IF('Besluttede prosjekter'!P72=0,D17,+'Besluttede prosjekter'!C71*'Besluttede prosjekter'!P72/('Besluttede prosjekter'!P72-('Besluttede prosjekter'!E72+'Besluttede prosjekter'!D72)))</f>
        <v>0</v>
      </c>
      <c r="F17" s="39">
        <f>+'Besluttede prosjekter'!E72*A17</f>
        <v>0</v>
      </c>
      <c r="G17" s="41">
        <f>+'Besluttede prosjekter'!F72*$A17</f>
        <v>0</v>
      </c>
      <c r="H17" s="67">
        <f t="shared" si="7"/>
        <v>0</v>
      </c>
      <c r="I17" s="39">
        <f>+'Besluttede prosjekter'!G72*$A17</f>
        <v>0</v>
      </c>
      <c r="J17" s="40">
        <f t="shared" si="8"/>
        <v>0</v>
      </c>
      <c r="K17" s="41">
        <f>+'Besluttede prosjekter'!H72*$A17</f>
        <v>0</v>
      </c>
      <c r="L17" s="40">
        <f t="shared" si="9"/>
        <v>0</v>
      </c>
      <c r="M17" s="39">
        <f>+'Besluttede prosjekter'!I72*$A17</f>
        <v>0</v>
      </c>
      <c r="N17" s="41">
        <f t="shared" si="0"/>
        <v>0</v>
      </c>
      <c r="O17" s="39">
        <f>+'Besluttede prosjekter'!J72*$A17</f>
        <v>0</v>
      </c>
      <c r="P17" s="40">
        <f t="shared" si="1"/>
        <v>0</v>
      </c>
      <c r="Q17" s="41">
        <f>+'Besluttede prosjekter'!K72*$A17</f>
        <v>0</v>
      </c>
      <c r="R17" s="41">
        <f t="shared" si="2"/>
        <v>0</v>
      </c>
      <c r="S17" s="39">
        <f>+'Besluttede prosjekter'!L72*$A17</f>
        <v>0</v>
      </c>
      <c r="T17" s="40">
        <f t="shared" si="3"/>
        <v>0</v>
      </c>
      <c r="U17" s="41">
        <f>+'Besluttede prosjekter'!M72*$A17</f>
        <v>0</v>
      </c>
      <c r="V17" s="41">
        <f t="shared" si="4"/>
        <v>0</v>
      </c>
      <c r="W17" s="39">
        <f>+'Besluttede prosjekter'!N72*$A17</f>
        <v>0</v>
      </c>
      <c r="X17" s="40">
        <f t="shared" si="5"/>
        <v>0</v>
      </c>
      <c r="Y17" s="41">
        <f>+'Besluttede prosjekter'!O72*$A17</f>
        <v>0</v>
      </c>
      <c r="Z17" s="40">
        <f t="shared" si="6"/>
        <v>0</v>
      </c>
    </row>
    <row r="18" spans="1:26" ht="12.75">
      <c r="A18" s="95">
        <v>1</v>
      </c>
      <c r="B18" s="5"/>
      <c r="C18" s="33" t="str">
        <f>+'Besluttede prosjekter'!B75</f>
        <v>Prosjekt 7</v>
      </c>
      <c r="D18" s="35">
        <f>+'Besluttede prosjekter'!C83*A18</f>
        <v>0</v>
      </c>
      <c r="E18" s="35">
        <f>IF('Besluttede prosjekter'!P84=0,D18,+'Besluttede prosjekter'!C83*'Besluttede prosjekter'!P84/('Besluttede prosjekter'!P84-('Besluttede prosjekter'!E84+'Besluttede prosjekter'!D84)))</f>
        <v>0</v>
      </c>
      <c r="F18" s="39">
        <f>+'Besluttede prosjekter'!E84*A18</f>
        <v>0</v>
      </c>
      <c r="G18" s="41">
        <f>+'Besluttede prosjekter'!F84*$A18</f>
        <v>0</v>
      </c>
      <c r="H18" s="67">
        <f t="shared" si="7"/>
        <v>0</v>
      </c>
      <c r="I18" s="39">
        <f>+'Besluttede prosjekter'!G84*$A18</f>
        <v>0</v>
      </c>
      <c r="J18" s="40">
        <f t="shared" si="8"/>
        <v>0</v>
      </c>
      <c r="K18" s="41">
        <f>+'Besluttede prosjekter'!H84*$A18</f>
        <v>0</v>
      </c>
      <c r="L18" s="40">
        <f t="shared" si="9"/>
        <v>0</v>
      </c>
      <c r="M18" s="39">
        <f>+'Besluttede prosjekter'!I84*$A18</f>
        <v>0</v>
      </c>
      <c r="N18" s="41">
        <f t="shared" si="0"/>
        <v>0</v>
      </c>
      <c r="O18" s="39">
        <f>+'Besluttede prosjekter'!J84*$A18</f>
        <v>0</v>
      </c>
      <c r="P18" s="40">
        <f t="shared" si="1"/>
        <v>0</v>
      </c>
      <c r="Q18" s="41">
        <f>+'Besluttede prosjekter'!K84*$A18</f>
        <v>0</v>
      </c>
      <c r="R18" s="41">
        <f t="shared" si="2"/>
        <v>0</v>
      </c>
      <c r="S18" s="39">
        <f>+'Besluttede prosjekter'!L84*$A18</f>
        <v>0</v>
      </c>
      <c r="T18" s="40">
        <f t="shared" si="3"/>
        <v>0</v>
      </c>
      <c r="U18" s="41">
        <f>+'Besluttede prosjekter'!M84*$A18</f>
        <v>0</v>
      </c>
      <c r="V18" s="41">
        <f t="shared" si="4"/>
        <v>0</v>
      </c>
      <c r="W18" s="39">
        <f>+'Besluttede prosjekter'!N84*$A18</f>
        <v>0</v>
      </c>
      <c r="X18" s="40">
        <f t="shared" si="5"/>
        <v>0</v>
      </c>
      <c r="Y18" s="41">
        <f>+'Besluttede prosjekter'!O84*$A18</f>
        <v>0</v>
      </c>
      <c r="Z18" s="40">
        <f t="shared" si="6"/>
        <v>0</v>
      </c>
    </row>
    <row r="19" spans="1:26" ht="12.75">
      <c r="A19" s="95">
        <v>1</v>
      </c>
      <c r="B19" s="5"/>
      <c r="C19" s="33" t="str">
        <f>+'Besluttede prosjekter'!B87</f>
        <v>Prosjekt 8</v>
      </c>
      <c r="D19" s="35">
        <f>+'Besluttede prosjekter'!C95*A19</f>
        <v>0</v>
      </c>
      <c r="E19" s="35">
        <f>IF('Besluttede prosjekter'!P96=0,D19,+'Besluttede prosjekter'!C95*'Besluttede prosjekter'!P96/('Besluttede prosjekter'!P96-('Besluttede prosjekter'!E96+'Besluttede prosjekter'!D96)))</f>
        <v>0</v>
      </c>
      <c r="F19" s="39">
        <f>+'Besluttede prosjekter'!E96*A19</f>
        <v>0</v>
      </c>
      <c r="G19" s="41">
        <f>+'Besluttede prosjekter'!F96*$A19</f>
        <v>0</v>
      </c>
      <c r="H19" s="67">
        <f t="shared" si="7"/>
        <v>0</v>
      </c>
      <c r="I19" s="39">
        <f>+'Besluttede prosjekter'!G96*$A19</f>
        <v>0</v>
      </c>
      <c r="J19" s="40">
        <f t="shared" si="8"/>
        <v>0</v>
      </c>
      <c r="K19" s="41">
        <f>+'Besluttede prosjekter'!H96*$A19</f>
        <v>0</v>
      </c>
      <c r="L19" s="40">
        <f t="shared" si="9"/>
        <v>0</v>
      </c>
      <c r="M19" s="39">
        <f>+'Besluttede prosjekter'!I96*$A19</f>
        <v>0</v>
      </c>
      <c r="N19" s="41">
        <f t="shared" si="0"/>
        <v>0</v>
      </c>
      <c r="O19" s="39">
        <f>+'Besluttede prosjekter'!J96*$A19</f>
        <v>0</v>
      </c>
      <c r="P19" s="40">
        <f t="shared" si="1"/>
        <v>0</v>
      </c>
      <c r="Q19" s="41">
        <f>+'Besluttede prosjekter'!K96*$A19</f>
        <v>0</v>
      </c>
      <c r="R19" s="41">
        <f t="shared" si="2"/>
        <v>0</v>
      </c>
      <c r="S19" s="39">
        <f>+'Besluttede prosjekter'!L96*$A19</f>
        <v>0</v>
      </c>
      <c r="T19" s="40">
        <f t="shared" si="3"/>
        <v>0</v>
      </c>
      <c r="U19" s="41">
        <f>+'Besluttede prosjekter'!M96*$A19</f>
        <v>0</v>
      </c>
      <c r="V19" s="41">
        <f t="shared" si="4"/>
        <v>0</v>
      </c>
      <c r="W19" s="39">
        <f>+'Besluttede prosjekter'!N96*$A19</f>
        <v>0</v>
      </c>
      <c r="X19" s="40">
        <f t="shared" si="5"/>
        <v>0</v>
      </c>
      <c r="Y19" s="41">
        <f>+'Besluttede prosjekter'!O96*$A19</f>
        <v>0</v>
      </c>
      <c r="Z19" s="40">
        <f t="shared" si="6"/>
        <v>0</v>
      </c>
    </row>
    <row r="20" spans="1:26" ht="12.75">
      <c r="A20" s="95">
        <v>1</v>
      </c>
      <c r="B20" s="5"/>
      <c r="C20" s="33" t="str">
        <f>+'Besluttede prosjekter'!B99</f>
        <v>Prosjekt 9</v>
      </c>
      <c r="D20" s="35">
        <f>+'Besluttede prosjekter'!C107*A20</f>
        <v>0</v>
      </c>
      <c r="E20" s="35">
        <f>IF('Besluttede prosjekter'!P108=0,D20,+'Besluttede prosjekter'!C107*'Besluttede prosjekter'!P108/('Besluttede prosjekter'!P108-('Besluttede prosjekter'!E108+'Besluttede prosjekter'!D108)))</f>
        <v>0</v>
      </c>
      <c r="F20" s="39">
        <f>+'Besluttede prosjekter'!E108*A20</f>
        <v>0</v>
      </c>
      <c r="G20" s="41">
        <f>+'Besluttede prosjekter'!F108*$A20</f>
        <v>0</v>
      </c>
      <c r="H20" s="67">
        <f t="shared" si="7"/>
        <v>0</v>
      </c>
      <c r="I20" s="39">
        <f>+'Besluttede prosjekter'!G108*$A20</f>
        <v>0</v>
      </c>
      <c r="J20" s="40">
        <f t="shared" si="8"/>
        <v>0</v>
      </c>
      <c r="K20" s="41">
        <f>+'Besluttede prosjekter'!H108*$A20</f>
        <v>0</v>
      </c>
      <c r="L20" s="40">
        <f t="shared" si="9"/>
        <v>0</v>
      </c>
      <c r="M20" s="39">
        <f>+'Besluttede prosjekter'!I108*$A20</f>
        <v>0</v>
      </c>
      <c r="N20" s="41">
        <f t="shared" si="0"/>
        <v>0</v>
      </c>
      <c r="O20" s="39">
        <f>+'Besluttede prosjekter'!J108*$A20</f>
        <v>0</v>
      </c>
      <c r="P20" s="40">
        <f t="shared" si="1"/>
        <v>0</v>
      </c>
      <c r="Q20" s="41">
        <f>+'Besluttede prosjekter'!K108*$A20</f>
        <v>0</v>
      </c>
      <c r="R20" s="41">
        <f t="shared" si="2"/>
        <v>0</v>
      </c>
      <c r="S20" s="39">
        <f>+'Besluttede prosjekter'!L108*$A20</f>
        <v>0</v>
      </c>
      <c r="T20" s="40">
        <f t="shared" si="3"/>
        <v>0</v>
      </c>
      <c r="U20" s="41">
        <f>+'Besluttede prosjekter'!M108*$A20</f>
        <v>0</v>
      </c>
      <c r="V20" s="41">
        <f t="shared" si="4"/>
        <v>0</v>
      </c>
      <c r="W20" s="39">
        <f>+'Besluttede prosjekter'!N108*$A20</f>
        <v>0</v>
      </c>
      <c r="X20" s="40">
        <f t="shared" si="5"/>
        <v>0</v>
      </c>
      <c r="Y20" s="41">
        <f>+'Besluttede prosjekter'!O108*$A20</f>
        <v>0</v>
      </c>
      <c r="Z20" s="40">
        <f t="shared" si="6"/>
        <v>0</v>
      </c>
    </row>
    <row r="21" spans="1:26" ht="12.75">
      <c r="A21" s="95">
        <v>1</v>
      </c>
      <c r="B21" s="5"/>
      <c r="C21" s="33" t="str">
        <f>+'Besluttede prosjekter'!B111</f>
        <v>Prosjekt 10</v>
      </c>
      <c r="D21" s="35">
        <f>+'Besluttede prosjekter'!C119*A21</f>
        <v>0</v>
      </c>
      <c r="E21" s="35">
        <f>IF('Besluttede prosjekter'!P120=0,D21,+'Besluttede prosjekter'!C119*'Besluttede prosjekter'!P120/('Besluttede prosjekter'!P120-('Besluttede prosjekter'!E120+'Besluttede prosjekter'!D120)))</f>
        <v>0</v>
      </c>
      <c r="F21" s="39">
        <f>+'Besluttede prosjekter'!E120*A21</f>
        <v>0</v>
      </c>
      <c r="G21" s="41">
        <f>+'Besluttede prosjekter'!F120*$A21</f>
        <v>0</v>
      </c>
      <c r="H21" s="67">
        <f t="shared" si="7"/>
        <v>0</v>
      </c>
      <c r="I21" s="39">
        <f>+'Besluttede prosjekter'!G120*$A21</f>
        <v>0</v>
      </c>
      <c r="J21" s="40">
        <f t="shared" si="8"/>
        <v>0</v>
      </c>
      <c r="K21" s="41">
        <f>+'Besluttede prosjekter'!H120*$A21</f>
        <v>0</v>
      </c>
      <c r="L21" s="40">
        <f t="shared" si="9"/>
        <v>0</v>
      </c>
      <c r="M21" s="39">
        <f>+'Besluttede prosjekter'!I120*$A21</f>
        <v>0</v>
      </c>
      <c r="N21" s="41">
        <f t="shared" si="0"/>
        <v>0</v>
      </c>
      <c r="O21" s="39">
        <f>+'Besluttede prosjekter'!J120*$A21</f>
        <v>0</v>
      </c>
      <c r="P21" s="40">
        <f t="shared" si="1"/>
        <v>0</v>
      </c>
      <c r="Q21" s="41">
        <f>+'Besluttede prosjekter'!K120*$A21</f>
        <v>0</v>
      </c>
      <c r="R21" s="41">
        <f t="shared" si="2"/>
        <v>0</v>
      </c>
      <c r="S21" s="39">
        <f>+'Besluttede prosjekter'!L120*$A21</f>
        <v>0</v>
      </c>
      <c r="T21" s="40">
        <f t="shared" si="3"/>
        <v>0</v>
      </c>
      <c r="U21" s="41">
        <f>+'Besluttede prosjekter'!M120*$A21</f>
        <v>0</v>
      </c>
      <c r="V21" s="41">
        <f t="shared" si="4"/>
        <v>0</v>
      </c>
      <c r="W21" s="39">
        <f>+'Besluttede prosjekter'!N120*$A21</f>
        <v>0</v>
      </c>
      <c r="X21" s="40">
        <f t="shared" si="5"/>
        <v>0</v>
      </c>
      <c r="Y21" s="41">
        <f>+'Besluttede prosjekter'!O120*$A21</f>
        <v>0</v>
      </c>
      <c r="Z21" s="40">
        <f t="shared" si="6"/>
        <v>0</v>
      </c>
    </row>
    <row r="22" spans="1:26" ht="12.75">
      <c r="A22" s="95">
        <v>1</v>
      </c>
      <c r="B22" s="5"/>
      <c r="C22" s="32" t="str">
        <f>+'Potensielle prosjekter'!B2</f>
        <v>Potensielt prosjekt A</v>
      </c>
      <c r="D22" s="35">
        <f>+'Potensielle prosjekter'!C10*A22</f>
        <v>0</v>
      </c>
      <c r="E22" s="57" t="s">
        <v>33</v>
      </c>
      <c r="F22" s="57" t="s">
        <v>33</v>
      </c>
      <c r="G22" s="41">
        <f>+'Potensielle prosjekter'!D11*$A22</f>
        <v>0</v>
      </c>
      <c r="H22" s="67">
        <f>+G22*$D22</f>
        <v>0</v>
      </c>
      <c r="I22" s="39">
        <f>+'Potensielle prosjekter'!E11*$A22</f>
        <v>0</v>
      </c>
      <c r="J22" s="40">
        <f>+I22*$D22</f>
        <v>0</v>
      </c>
      <c r="K22" s="41">
        <f>+'Potensielle prosjekter'!F11*$A22</f>
        <v>0</v>
      </c>
      <c r="L22" s="40">
        <f>+K22*$D22</f>
        <v>0</v>
      </c>
      <c r="M22" s="39">
        <f>+'Potensielle prosjekter'!G11*$A22</f>
        <v>0</v>
      </c>
      <c r="N22" s="41">
        <f>+M22*$D22</f>
        <v>0</v>
      </c>
      <c r="O22" s="39">
        <f>+'Potensielle prosjekter'!H11*$A22</f>
        <v>0</v>
      </c>
      <c r="P22" s="40">
        <f>+O22*$D22</f>
        <v>0</v>
      </c>
      <c r="Q22" s="41">
        <f>+'Potensielle prosjekter'!I11*$A22</f>
        <v>0</v>
      </c>
      <c r="R22" s="41">
        <f>+Q22*$D22</f>
        <v>0</v>
      </c>
      <c r="S22" s="39">
        <f>+'Potensielle prosjekter'!J11*$A22</f>
        <v>0</v>
      </c>
      <c r="T22" s="40">
        <f>+S22*$D22</f>
        <v>0</v>
      </c>
      <c r="U22" s="41">
        <f>+'Potensielle prosjekter'!K11*$A22</f>
        <v>0</v>
      </c>
      <c r="V22" s="41">
        <f>+U22*$D22</f>
        <v>0</v>
      </c>
      <c r="W22" s="39">
        <f>+'Potensielle prosjekter'!L11*$A22</f>
        <v>0</v>
      </c>
      <c r="X22" s="40">
        <f>+W22*$D22</f>
        <v>0</v>
      </c>
      <c r="Y22" s="41">
        <f>+'Potensielle prosjekter'!M11*$A22</f>
        <v>0</v>
      </c>
      <c r="Z22" s="40">
        <f>+Y22*$D22</f>
        <v>0</v>
      </c>
    </row>
    <row r="23" spans="1:26" ht="12.75">
      <c r="A23" s="95">
        <v>1</v>
      </c>
      <c r="B23" s="5"/>
      <c r="C23" s="32" t="str">
        <f>+'Potensielle prosjekter'!B13</f>
        <v>Potensielt prosjekt B</v>
      </c>
      <c r="D23" s="35">
        <f>+'Potensielle prosjekter'!C21*A23</f>
        <v>0</v>
      </c>
      <c r="E23" s="57" t="s">
        <v>33</v>
      </c>
      <c r="F23" s="57" t="s">
        <v>33</v>
      </c>
      <c r="G23" s="41">
        <f>+'Potensielle prosjekter'!D22*$A23</f>
        <v>0</v>
      </c>
      <c r="H23" s="67">
        <f>+G23*$D23</f>
        <v>0</v>
      </c>
      <c r="I23" s="39">
        <f>+'Potensielle prosjekter'!E22*$A23</f>
        <v>0</v>
      </c>
      <c r="J23" s="40">
        <f>+I23*$D23</f>
        <v>0</v>
      </c>
      <c r="K23" s="41">
        <f>+'Potensielle prosjekter'!F22*$A23</f>
        <v>0</v>
      </c>
      <c r="L23" s="40">
        <f>+K23*$D23</f>
        <v>0</v>
      </c>
      <c r="M23" s="39">
        <f>+'Potensielle prosjekter'!G22*$A23</f>
        <v>0</v>
      </c>
      <c r="N23" s="41">
        <f>+M23*$D23</f>
        <v>0</v>
      </c>
      <c r="O23" s="39">
        <f>+'Potensielle prosjekter'!H22*$A23</f>
        <v>0</v>
      </c>
      <c r="P23" s="40">
        <f>+O23*$D23</f>
        <v>0</v>
      </c>
      <c r="Q23" s="41">
        <f>+'Potensielle prosjekter'!I22*$A23</f>
        <v>0</v>
      </c>
      <c r="R23" s="41">
        <f>+Q23*$D23</f>
        <v>0</v>
      </c>
      <c r="S23" s="39">
        <f>+'Potensielle prosjekter'!J22*$A23</f>
        <v>0</v>
      </c>
      <c r="T23" s="40">
        <f>+S23*$D23</f>
        <v>0</v>
      </c>
      <c r="U23" s="41">
        <f>+'Potensielle prosjekter'!K22*$A23</f>
        <v>0</v>
      </c>
      <c r="V23" s="41">
        <f>+U23*$D23</f>
        <v>0</v>
      </c>
      <c r="W23" s="39">
        <f>+'Potensielle prosjekter'!L22*$A23</f>
        <v>0</v>
      </c>
      <c r="X23" s="40">
        <f>+W23*$D23</f>
        <v>0</v>
      </c>
      <c r="Y23" s="41">
        <f>+'Potensielle prosjekter'!M22*$A23</f>
        <v>0</v>
      </c>
      <c r="Z23" s="40">
        <f>+Y23*$D23</f>
        <v>0</v>
      </c>
    </row>
    <row r="24" spans="1:26" ht="12.75">
      <c r="A24" s="95">
        <v>1</v>
      </c>
      <c r="B24" s="5"/>
      <c r="C24" s="32" t="str">
        <f>+'Potensielle prosjekter'!B24</f>
        <v>Potensielt prosjekt C</v>
      </c>
      <c r="D24" s="35">
        <f>+'Potensielle prosjekter'!C32*A24</f>
        <v>0</v>
      </c>
      <c r="E24" s="57" t="s">
        <v>33</v>
      </c>
      <c r="F24" s="57" t="s">
        <v>33</v>
      </c>
      <c r="G24" s="41">
        <f>+'Potensielle prosjekter'!D33*$A24</f>
        <v>0</v>
      </c>
      <c r="H24" s="67">
        <f>+G24*$D24</f>
        <v>0</v>
      </c>
      <c r="I24" s="39">
        <f>+'Potensielle prosjekter'!E33*$A24</f>
        <v>0</v>
      </c>
      <c r="J24" s="40">
        <f>+I24*$D24</f>
        <v>0</v>
      </c>
      <c r="K24" s="41">
        <f>+'Potensielle prosjekter'!F33*$A24</f>
        <v>0</v>
      </c>
      <c r="L24" s="40">
        <f>+K24*$D24</f>
        <v>0</v>
      </c>
      <c r="M24" s="39">
        <f>+'Potensielle prosjekter'!G33*$A24</f>
        <v>0</v>
      </c>
      <c r="N24" s="41">
        <f>+M24*$D24</f>
        <v>0</v>
      </c>
      <c r="O24" s="39">
        <f>+'Potensielle prosjekter'!H33*$A24</f>
        <v>0</v>
      </c>
      <c r="P24" s="40">
        <f>+O24*$D24</f>
        <v>0</v>
      </c>
      <c r="Q24" s="41">
        <f>+'Potensielle prosjekter'!I33*$A24</f>
        <v>0</v>
      </c>
      <c r="R24" s="41">
        <f>+Q24*$D24</f>
        <v>0</v>
      </c>
      <c r="S24" s="39">
        <f>+'Potensielle prosjekter'!J33*$A24</f>
        <v>0</v>
      </c>
      <c r="T24" s="40">
        <f>+S24*$D24</f>
        <v>0</v>
      </c>
      <c r="U24" s="41">
        <f>+'Potensielle prosjekter'!K33*$A24</f>
        <v>0</v>
      </c>
      <c r="V24" s="41">
        <f>+U24*$D24</f>
        <v>0</v>
      </c>
      <c r="W24" s="39">
        <f>+'Potensielle prosjekter'!L33*$A24</f>
        <v>0</v>
      </c>
      <c r="X24" s="40">
        <f>+W24*$D24</f>
        <v>0</v>
      </c>
      <c r="Y24" s="41">
        <f>+'Potensielle prosjekter'!M33*$A24</f>
        <v>0</v>
      </c>
      <c r="Z24" s="40">
        <f>+Y24*$D24</f>
        <v>0</v>
      </c>
    </row>
    <row r="25" spans="1:26" ht="12.75">
      <c r="A25" s="95">
        <v>1</v>
      </c>
      <c r="B25" s="5"/>
      <c r="C25" s="32" t="str">
        <f>+'Potensielle prosjekter'!B35</f>
        <v>Potensielt prosjekt D</v>
      </c>
      <c r="D25" s="35">
        <f>+'Potensielle prosjekter'!C43*A25</f>
        <v>0</v>
      </c>
      <c r="E25" s="57" t="s">
        <v>33</v>
      </c>
      <c r="F25" s="57" t="s">
        <v>33</v>
      </c>
      <c r="G25" s="41">
        <f>+'Potensielle prosjekter'!D44*$A25</f>
        <v>0</v>
      </c>
      <c r="H25" s="67">
        <f>+G25*$D25</f>
        <v>0</v>
      </c>
      <c r="I25" s="39">
        <f>+'Potensielle prosjekter'!E44*$A25</f>
        <v>0</v>
      </c>
      <c r="J25" s="40">
        <f>+I25*$D25</f>
        <v>0</v>
      </c>
      <c r="K25" s="41">
        <f>+'Potensielle prosjekter'!F44*$A25</f>
        <v>0</v>
      </c>
      <c r="L25" s="40">
        <f>+K25*$D25</f>
        <v>0</v>
      </c>
      <c r="M25" s="39">
        <f>+'Potensielle prosjekter'!G44*$A25</f>
        <v>0</v>
      </c>
      <c r="N25" s="41">
        <f>+M25*$D25</f>
        <v>0</v>
      </c>
      <c r="O25" s="39">
        <f>+'Potensielle prosjekter'!H44*$A25</f>
        <v>0</v>
      </c>
      <c r="P25" s="40">
        <f>+O25*$D25</f>
        <v>0</v>
      </c>
      <c r="Q25" s="41">
        <f>+'Potensielle prosjekter'!I44*$A25</f>
        <v>0</v>
      </c>
      <c r="R25" s="41">
        <f>+Q25*$D25</f>
        <v>0</v>
      </c>
      <c r="S25" s="39">
        <f>+'Potensielle prosjekter'!J44*$A25</f>
        <v>0</v>
      </c>
      <c r="T25" s="40">
        <f>+S25*$D25</f>
        <v>0</v>
      </c>
      <c r="U25" s="41">
        <f>+'Potensielle prosjekter'!K44*$A25</f>
        <v>0</v>
      </c>
      <c r="V25" s="41">
        <f>+U25*$D25</f>
        <v>0</v>
      </c>
      <c r="W25" s="39">
        <f>+'Potensielle prosjekter'!L44*$A25</f>
        <v>0</v>
      </c>
      <c r="X25" s="40">
        <f>+W25*$D25</f>
        <v>0</v>
      </c>
      <c r="Y25" s="41">
        <f>+'Potensielle prosjekter'!M44*$A25</f>
        <v>0</v>
      </c>
      <c r="Z25" s="40">
        <f>+Y25*$D25</f>
        <v>0</v>
      </c>
    </row>
    <row r="26" spans="1:26" ht="12.75">
      <c r="A26" s="95">
        <v>1</v>
      </c>
      <c r="B26" s="5"/>
      <c r="C26" s="32" t="str">
        <f>+'Potensielle prosjekter'!B46</f>
        <v>Potensielt prosjekt E</v>
      </c>
      <c r="D26" s="35">
        <f>+'Potensielle prosjekter'!C54*A26</f>
        <v>0</v>
      </c>
      <c r="E26" s="57" t="s">
        <v>33</v>
      </c>
      <c r="F26" s="57" t="s">
        <v>33</v>
      </c>
      <c r="G26" s="41">
        <f>+'Potensielle prosjekter'!D55*$A26</f>
        <v>0</v>
      </c>
      <c r="H26" s="67">
        <f>+G26*$D26</f>
        <v>0</v>
      </c>
      <c r="I26" s="39">
        <f>+'Potensielle prosjekter'!E55*$A26</f>
        <v>0</v>
      </c>
      <c r="J26" s="40">
        <f>+I26*$D26</f>
        <v>0</v>
      </c>
      <c r="K26" s="41">
        <f>+'Potensielle prosjekter'!F55*$A26</f>
        <v>0</v>
      </c>
      <c r="L26" s="40">
        <f>+K26*$D26</f>
        <v>0</v>
      </c>
      <c r="M26" s="39">
        <f>+'Potensielle prosjekter'!G55*$A26</f>
        <v>0</v>
      </c>
      <c r="N26" s="41">
        <f>+M26*$D26</f>
        <v>0</v>
      </c>
      <c r="O26" s="39">
        <f>+'Potensielle prosjekter'!H55*$A26</f>
        <v>0</v>
      </c>
      <c r="P26" s="40">
        <f>+O26*$D26</f>
        <v>0</v>
      </c>
      <c r="Q26" s="41">
        <f>+'Potensielle prosjekter'!I55*$A26</f>
        <v>0</v>
      </c>
      <c r="R26" s="41">
        <f>+Q26*$D26</f>
        <v>0</v>
      </c>
      <c r="S26" s="39">
        <f>+'Potensielle prosjekter'!J55*$A26</f>
        <v>0</v>
      </c>
      <c r="T26" s="40">
        <f>+S26*$D26</f>
        <v>0</v>
      </c>
      <c r="U26" s="41">
        <f>+'Potensielle prosjekter'!K55*$A26</f>
        <v>0</v>
      </c>
      <c r="V26" s="41">
        <f>+U26*$D26</f>
        <v>0</v>
      </c>
      <c r="W26" s="39">
        <f>+'Potensielle prosjekter'!L55*$A26</f>
        <v>0</v>
      </c>
      <c r="X26" s="40">
        <f>+W26*$D26</f>
        <v>0</v>
      </c>
      <c r="Y26" s="41">
        <f>+'Potensielle prosjekter'!M55*$A26</f>
        <v>0</v>
      </c>
      <c r="Z26" s="40">
        <f>+Y26*$D26</f>
        <v>0</v>
      </c>
    </row>
    <row r="27" spans="1:26" ht="12.75">
      <c r="A27" s="95"/>
      <c r="B27" s="24" t="s">
        <v>34</v>
      </c>
      <c r="C27" s="25"/>
      <c r="D27" s="37"/>
      <c r="E27" s="85"/>
      <c r="F27" s="42">
        <f>SUM(F12:F26)</f>
        <v>0</v>
      </c>
      <c r="G27" s="44">
        <f>SUM(G12:G26)</f>
        <v>0</v>
      </c>
      <c r="H27" s="68">
        <f>+SQRT(H6^2+H7^2+H8^2+H9^2+H10^2+H12^2+H13^2+H14^2+H15^2+H16^2+H17^2+H18^2+H19^2+H20^2+H21^2+H22^2+H23^2+H24^2+H25^2+H26^2)</f>
        <v>0</v>
      </c>
      <c r="I27" s="42">
        <f>SUM(I12:I26)</f>
        <v>0</v>
      </c>
      <c r="J27" s="43">
        <f>+SQRT(J6^2+J7^2+J8^2+J9^2+J10^2+J12^2+J13^2+J14^2+J15^2+J16^2+J17^2+J18^2+J19^2+J20^2+J21^2+J22^2+J23^2+J24^2+J25^2+J26^2)</f>
        <v>0</v>
      </c>
      <c r="K27" s="42">
        <f>SUM(K12:K26)</f>
        <v>0</v>
      </c>
      <c r="L27" s="43">
        <f>+SQRT(L6^2+L7^2+L8^2+L9^2+L10^2+L12^2+L13^2+L14^2+L15^2+L16^2+L17^2+L18^2+L19^2+L20^2+L21^2+L22^2+L23^2+L24^2+L25^2+L26^2)</f>
        <v>0</v>
      </c>
      <c r="M27" s="42">
        <f>SUM(M12:M26)</f>
        <v>0</v>
      </c>
      <c r="N27" s="44">
        <f>+SQRT(N6^2+N7^2+N8^2+N9^2+N10^2+N12^2+N13^2+N14^2+N15^2+N16^2+N17^2+N18^2+N19^2+N20^2+N21^2+N22^2+N23^2+N24^2+N25^2+N26^2)</f>
        <v>0</v>
      </c>
      <c r="O27" s="42">
        <f>SUM(O12:O26)</f>
        <v>0</v>
      </c>
      <c r="P27" s="43">
        <f>+SQRT(P6^2+P7^2+P8^2+P9^2+P10^2+P12^2+P13^2+P14^2+P15^2+P16^2+P17^2+P18^2+P19^2+P20^2+P21^2+P22^2+P23^2+P24^2+P25^2+P26^2)</f>
        <v>0</v>
      </c>
      <c r="Q27" s="42">
        <f>SUM(Q12:Q26)</f>
        <v>0</v>
      </c>
      <c r="R27" s="44">
        <f>+SQRT(R6^2+R7^2+R8^2+R9^2+R10^2+R12^2+R13^2+R14^2+R15^2+R16^2+R17^2+R18^2+R19^2+R20^2+R21^2+R22^2+R23^2+R24^2+R25^2+R26^2)</f>
        <v>0</v>
      </c>
      <c r="S27" s="42">
        <f>SUM(S12:S26)</f>
        <v>0</v>
      </c>
      <c r="T27" s="43">
        <f>+SQRT(T6^2+T7^2+T8^2+T9^2+T10^2+T12^2+T13^2+T14^2+T15^2+T16^2+T17^2+T18^2+T19^2+T20^2+T21^2+T22^2+T23^2+T24^2+T25^2+T26^2)</f>
        <v>0</v>
      </c>
      <c r="U27" s="42">
        <f>SUM(U12:U26)</f>
        <v>0</v>
      </c>
      <c r="V27" s="44">
        <f>+SQRT(V6^2+V7^2+V8^2+V9^2+V10^2+V12^2+V13^2+V14^2+V15^2+V16^2+V17^2+V18^2+V19^2+V20^2+V21^2+V22^2+V23^2+V24^2+V25^2+V26^2)</f>
        <v>0</v>
      </c>
      <c r="W27" s="42">
        <f>SUM(W12:W26)</f>
        <v>0</v>
      </c>
      <c r="X27" s="43">
        <f>+SQRT(X6^2+X7^2+X8^2+X9^2+X10^2+X12^2+X13^2+X14^2+X15^2+X16^2+X17^2+X18^2+X19^2+X20^2+X21^2+X22^2+X23^2+X24^2+X25^2+X26^2)</f>
        <v>0</v>
      </c>
      <c r="Y27" s="42">
        <f>SUM(Y12:Y26)</f>
        <v>0</v>
      </c>
      <c r="Z27" s="43">
        <f>+SQRT(Z6^2+Z7^2+Z8^2+Z9^2+Z10^2+Z12^2+Z13^2+Z14^2+Z15^2+Z16^2+Z17^2+Z18^2+Z19^2+Z20^2+Z21^2+Z22^2+Z23^2+Z24^2+Z25^2+Z26^2)</f>
        <v>0</v>
      </c>
    </row>
    <row r="28" spans="1:26" ht="12.75">
      <c r="A28" s="95">
        <v>1</v>
      </c>
      <c r="B28" s="5" t="s">
        <v>20</v>
      </c>
      <c r="D28" s="36"/>
      <c r="E28" s="52"/>
      <c r="F28" s="52"/>
      <c r="G28" s="41"/>
      <c r="H28" s="67">
        <f>+('Besluttede prosjekter'!F10+'Besluttede prosjekter'!F22+'Besluttede prosjekter'!F34+'Besluttede prosjekter'!F46+'Besluttede prosjekter'!F58+'Besluttede prosjekter'!F70+'Besluttede prosjekter'!F82+'Besluttede prosjekter'!F94+'Besluttede prosjekter'!F106+'Besluttede prosjekter'!F118+'Potensielle prosjekter'!D9+'Potensielle prosjekter'!D20+'Potensielle prosjekter'!D31+'Potensielle prosjekter'!D42+'Potensielle prosjekter'!D53)*$A$28</f>
        <v>0</v>
      </c>
      <c r="I28" s="39"/>
      <c r="J28" s="40">
        <f>+('Besluttede prosjekter'!G10+'Besluttede prosjekter'!G22+'Besluttede prosjekter'!G34+'Besluttede prosjekter'!G46+'Besluttede prosjekter'!G58+'Besluttede prosjekter'!G70+'Besluttede prosjekter'!G82+'Besluttede prosjekter'!G94+'Besluttede prosjekter'!G106+'Besluttede prosjekter'!G118+'Potensielle prosjekter'!E9+'Potensielle prosjekter'!E20+'Potensielle prosjekter'!E31+'Potensielle prosjekter'!E42+'Potensielle prosjekter'!E53)*$A$28</f>
        <v>0</v>
      </c>
      <c r="K28" s="41"/>
      <c r="L28" s="40">
        <f>+('Besluttede prosjekter'!H10+'Besluttede prosjekter'!H22+'Besluttede prosjekter'!H34+'Besluttede prosjekter'!H46+'Besluttede prosjekter'!H58+'Besluttede prosjekter'!H70+'Besluttede prosjekter'!H82+'Besluttede prosjekter'!H94+'Besluttede prosjekter'!H106+'Besluttede prosjekter'!H118+'Potensielle prosjekter'!F9+'Potensielle prosjekter'!F20+'Potensielle prosjekter'!F31+'Potensielle prosjekter'!F42+'Potensielle prosjekter'!F53)*$A$28</f>
        <v>0</v>
      </c>
      <c r="M28" s="39"/>
      <c r="N28" s="41">
        <f>+('Besluttede prosjekter'!I10+'Besluttede prosjekter'!I22+'Besluttede prosjekter'!I34+'Besluttede prosjekter'!I46+'Besluttede prosjekter'!I58+'Besluttede prosjekter'!I70+'Besluttede prosjekter'!I82+'Besluttede prosjekter'!I94+'Besluttede prosjekter'!I106+'Besluttede prosjekter'!I118+'Potensielle prosjekter'!G9+'Potensielle prosjekter'!G20+'Potensielle prosjekter'!G31+'Potensielle prosjekter'!G42+'Potensielle prosjekter'!G53)*$A$28</f>
        <v>0</v>
      </c>
      <c r="O28" s="39"/>
      <c r="P28" s="40">
        <f>+('Besluttede prosjekter'!J10+'Besluttede prosjekter'!J22+'Besluttede prosjekter'!J34+'Besluttede prosjekter'!J46+'Besluttede prosjekter'!J58+'Besluttede prosjekter'!J70+'Besluttede prosjekter'!J82+'Besluttede prosjekter'!J94+'Besluttede prosjekter'!J106+'Besluttede prosjekter'!J118+'Potensielle prosjekter'!H9+'Potensielle prosjekter'!H20+'Potensielle prosjekter'!H31+'Potensielle prosjekter'!H42+'Potensielle prosjekter'!H53)*$A$28</f>
        <v>0</v>
      </c>
      <c r="Q28" s="41"/>
      <c r="R28" s="41">
        <f>+('Besluttede prosjekter'!K10+'Besluttede prosjekter'!K22+'Besluttede prosjekter'!K34+'Besluttede prosjekter'!K46+'Besluttede prosjekter'!K58+'Besluttede prosjekter'!K70+'Besluttede prosjekter'!K82+'Besluttede prosjekter'!K94+'Besluttede prosjekter'!K106+'Besluttede prosjekter'!K118+'Potensielle prosjekter'!I9+'Potensielle prosjekter'!I20+'Potensielle prosjekter'!I31+'Potensielle prosjekter'!I42+'Potensielle prosjekter'!I53)*$A$28</f>
        <v>0</v>
      </c>
      <c r="S28" s="39"/>
      <c r="T28" s="40">
        <f>+('Besluttede prosjekter'!L10+'Besluttede prosjekter'!L22+'Besluttede prosjekter'!L34+'Besluttede prosjekter'!L46+'Besluttede prosjekter'!L58+'Besluttede prosjekter'!L70+'Besluttede prosjekter'!L82+'Besluttede prosjekter'!L94+'Besluttede prosjekter'!L106+'Besluttede prosjekter'!L118+'Potensielle prosjekter'!J9+'Potensielle prosjekter'!J20+'Potensielle prosjekter'!J31+'Potensielle prosjekter'!J42+'Potensielle prosjekter'!J53)*$A$28</f>
        <v>0</v>
      </c>
      <c r="U28" s="41"/>
      <c r="V28" s="41">
        <f>+('Besluttede prosjekter'!M10+'Besluttede prosjekter'!M22+'Besluttede prosjekter'!M34+'Besluttede prosjekter'!M46+'Besluttede prosjekter'!M58+'Besluttede prosjekter'!M70+'Besluttede prosjekter'!M82+'Besluttede prosjekter'!M94+'Besluttede prosjekter'!M106+'Besluttede prosjekter'!M118+'Potensielle prosjekter'!K9+'Potensielle prosjekter'!K20+'Potensielle prosjekter'!K31+'Potensielle prosjekter'!K42+'Potensielle prosjekter'!K53)*$A$28</f>
        <v>0</v>
      </c>
      <c r="W28" s="39"/>
      <c r="X28" s="40">
        <f>+('Besluttede prosjekter'!N10+'Besluttede prosjekter'!N22+'Besluttede prosjekter'!N34+'Besluttede prosjekter'!N46+'Besluttede prosjekter'!N58+'Besluttede prosjekter'!N70+'Besluttede prosjekter'!N82+'Besluttede prosjekter'!N94+'Besluttede prosjekter'!N106+'Besluttede prosjekter'!N118+'Potensielle prosjekter'!L9+'Potensielle prosjekter'!L20+'Potensielle prosjekter'!L31+'Potensielle prosjekter'!L42+'Potensielle prosjekter'!L53)*$A$28</f>
        <v>0</v>
      </c>
      <c r="Y28" s="41"/>
      <c r="Z28" s="40">
        <f>+('Besluttede prosjekter'!O10+'Besluttede prosjekter'!O22+'Besluttede prosjekter'!O34+'Besluttede prosjekter'!O46+'Besluttede prosjekter'!O58+'Besluttede prosjekter'!O70+'Besluttede prosjekter'!O82+'Besluttede prosjekter'!O94+'Besluttede prosjekter'!O106+'Besluttede prosjekter'!O118+'Potensielle prosjekter'!M9+'Potensielle prosjekter'!M20+'Potensielle prosjekter'!M31+'Potensielle prosjekter'!M42+'Potensielle prosjekter'!M53)*$A$28</f>
        <v>0</v>
      </c>
    </row>
    <row r="29" spans="1:26" ht="12.75">
      <c r="A29" s="95"/>
      <c r="B29" s="74" t="s">
        <v>19</v>
      </c>
      <c r="C29" s="75"/>
      <c r="D29" s="72"/>
      <c r="E29" s="73"/>
      <c r="F29" s="19"/>
      <c r="G29" s="106">
        <f>IF(H29=0,0,H29/G27)</f>
        <v>0</v>
      </c>
      <c r="H29" s="90">
        <f>+IF(H27-H28&gt;0,H27-H28,0)</f>
        <v>0</v>
      </c>
      <c r="I29" s="106">
        <f>IF(J29=0,0,J29/I27)</f>
        <v>0</v>
      </c>
      <c r="J29" s="90">
        <f>+IF(J27-J28&gt;0,J27-J28,0)</f>
        <v>0</v>
      </c>
      <c r="K29" s="106">
        <f>IF(L29=0,0,L29/K27)</f>
        <v>0</v>
      </c>
      <c r="L29" s="90">
        <f>+IF(L27-L28&gt;0,L27-L28,0)</f>
        <v>0</v>
      </c>
      <c r="M29" s="106">
        <f>IF(N29=0,0,N29/M27)</f>
        <v>0</v>
      </c>
      <c r="N29" s="90">
        <f>+IF(N27-N28&gt;0,N27-N28,0)</f>
        <v>0</v>
      </c>
      <c r="O29" s="106">
        <f>IF(P29=0,0,P29/O27)</f>
        <v>0</v>
      </c>
      <c r="P29" s="90">
        <f>+IF(P27-P28&gt;0,P27-P28,0)</f>
        <v>0</v>
      </c>
      <c r="Q29" s="106">
        <f>IF(R29=0,0,R29/Q27)</f>
        <v>0</v>
      </c>
      <c r="R29" s="90">
        <f>+IF(R27-R28&gt;0,R27-R28,0)</f>
        <v>0</v>
      </c>
      <c r="S29" s="106">
        <f>IF(T29=0,0,T29/S27)</f>
        <v>0</v>
      </c>
      <c r="T29" s="90">
        <f>+IF(T27-T28&gt;0,T27-T28,0)</f>
        <v>0</v>
      </c>
      <c r="U29" s="106">
        <f>IF(V29=0,0,V29/U27)</f>
        <v>0</v>
      </c>
      <c r="V29" s="90">
        <f>+IF(V27-V28&gt;0,V27-V28,0)</f>
        <v>0</v>
      </c>
      <c r="W29" s="106">
        <f>IF(X29=0,0,X29/W27)</f>
        <v>0</v>
      </c>
      <c r="X29" s="90">
        <f>+IF(X27-X28&gt;0,X27-X28,0)</f>
        <v>0</v>
      </c>
      <c r="Y29" s="106">
        <f>IF(Z29=0,0,Z29/Y27)</f>
        <v>0</v>
      </c>
      <c r="Z29" s="90">
        <f>+IF(Z27-Z28&gt;0,Z27-Z28,0)</f>
        <v>0</v>
      </c>
    </row>
    <row r="30" spans="1:26" ht="12.75">
      <c r="A30" s="95"/>
      <c r="B30" s="3" t="s">
        <v>52</v>
      </c>
      <c r="C30" s="4"/>
      <c r="D30" s="59"/>
      <c r="E30" s="59"/>
      <c r="F30" s="61"/>
      <c r="G30" s="101">
        <v>1000</v>
      </c>
      <c r="H30" s="105"/>
      <c r="I30" s="102">
        <f>+G30</f>
        <v>1000</v>
      </c>
      <c r="J30" s="103"/>
      <c r="K30" s="102">
        <f>+I30</f>
        <v>1000</v>
      </c>
      <c r="L30" s="104"/>
      <c r="M30" s="102">
        <f>+K30</f>
        <v>1000</v>
      </c>
      <c r="N30" s="104"/>
      <c r="O30" s="102">
        <f>+M30</f>
        <v>1000</v>
      </c>
      <c r="P30" s="104"/>
      <c r="Q30" s="102">
        <f>+O30</f>
        <v>1000</v>
      </c>
      <c r="R30" s="104"/>
      <c r="S30" s="102">
        <f>+Q30</f>
        <v>1000</v>
      </c>
      <c r="T30" s="104"/>
      <c r="U30" s="101">
        <f>+S30</f>
        <v>1000</v>
      </c>
      <c r="V30" s="101"/>
      <c r="W30" s="102">
        <f>+U30</f>
        <v>1000</v>
      </c>
      <c r="X30" s="104"/>
      <c r="Y30" s="102">
        <f>+W30</f>
        <v>1000</v>
      </c>
      <c r="Z30" s="40"/>
    </row>
    <row r="31" spans="1:26" ht="12.75">
      <c r="A31" s="95"/>
      <c r="B31" s="5" t="s">
        <v>53</v>
      </c>
      <c r="F31" s="61"/>
      <c r="G31" s="101">
        <v>0</v>
      </c>
      <c r="H31" s="97"/>
      <c r="I31" s="102">
        <f>+G31</f>
        <v>0</v>
      </c>
      <c r="J31" s="103"/>
      <c r="K31" s="102">
        <f>+I31</f>
        <v>0</v>
      </c>
      <c r="L31" s="104"/>
      <c r="M31" s="102">
        <f>+K31</f>
        <v>0</v>
      </c>
      <c r="N31" s="104"/>
      <c r="O31" s="102">
        <f>+M31</f>
        <v>0</v>
      </c>
      <c r="P31" s="104"/>
      <c r="Q31" s="102">
        <f>+O31</f>
        <v>0</v>
      </c>
      <c r="R31" s="104"/>
      <c r="S31" s="102">
        <f>+Q31</f>
        <v>0</v>
      </c>
      <c r="T31" s="104"/>
      <c r="U31" s="101">
        <f>+S31</f>
        <v>0</v>
      </c>
      <c r="V31" s="101"/>
      <c r="W31" s="102">
        <f>+U31</f>
        <v>0</v>
      </c>
      <c r="X31" s="104"/>
      <c r="Y31" s="102">
        <f>+W31</f>
        <v>0</v>
      </c>
      <c r="Z31" s="40"/>
    </row>
    <row r="32" spans="1:26" ht="12.75">
      <c r="A32" s="95"/>
      <c r="B32" s="5" t="s">
        <v>36</v>
      </c>
      <c r="F32" s="61"/>
      <c r="G32" s="41">
        <f>+G30-G31</f>
        <v>1000</v>
      </c>
      <c r="H32" s="67"/>
      <c r="I32" s="39">
        <f>+I30-I31</f>
        <v>1000</v>
      </c>
      <c r="J32" s="7"/>
      <c r="K32" s="39">
        <f>+K30-K31</f>
        <v>1000</v>
      </c>
      <c r="L32" s="40"/>
      <c r="M32" s="39">
        <f>+M30-M31</f>
        <v>1000</v>
      </c>
      <c r="N32" s="40"/>
      <c r="O32" s="39">
        <f>+O30-O31</f>
        <v>1000</v>
      </c>
      <c r="P32" s="40"/>
      <c r="Q32" s="39">
        <f>+Q30-Q31</f>
        <v>1000</v>
      </c>
      <c r="R32" s="40"/>
      <c r="S32" s="39">
        <f>+S30-S31</f>
        <v>1000</v>
      </c>
      <c r="T32" s="40"/>
      <c r="U32" s="41">
        <f>+U30-U31</f>
        <v>1000</v>
      </c>
      <c r="V32" s="41"/>
      <c r="W32" s="39">
        <f>+W30-W31</f>
        <v>1000</v>
      </c>
      <c r="X32" s="40"/>
      <c r="Y32" s="39">
        <f>+Y30-Y31</f>
        <v>1000</v>
      </c>
      <c r="Z32" s="40"/>
    </row>
    <row r="33" spans="1:26" ht="12.75">
      <c r="A33" s="95"/>
      <c r="B33" s="5" t="s">
        <v>23</v>
      </c>
      <c r="F33" s="61"/>
      <c r="G33" s="96">
        <v>1</v>
      </c>
      <c r="H33" s="97"/>
      <c r="I33" s="98">
        <v>1</v>
      </c>
      <c r="J33" s="99"/>
      <c r="K33" s="98">
        <v>1</v>
      </c>
      <c r="L33" s="99"/>
      <c r="M33" s="98">
        <v>1</v>
      </c>
      <c r="N33" s="99"/>
      <c r="O33" s="98">
        <v>1</v>
      </c>
      <c r="P33" s="99"/>
      <c r="Q33" s="98">
        <v>1</v>
      </c>
      <c r="R33" s="99"/>
      <c r="S33" s="98">
        <v>1</v>
      </c>
      <c r="T33" s="99"/>
      <c r="U33" s="96">
        <v>1</v>
      </c>
      <c r="V33" s="100"/>
      <c r="W33" s="98">
        <v>1</v>
      </c>
      <c r="X33" s="99"/>
      <c r="Y33" s="98">
        <v>1</v>
      </c>
      <c r="Z33" s="99"/>
    </row>
    <row r="34" spans="2:26" ht="12.75">
      <c r="B34" s="5" t="s">
        <v>24</v>
      </c>
      <c r="F34" s="61"/>
      <c r="G34" s="41">
        <f>+G33*G32</f>
        <v>1000</v>
      </c>
      <c r="H34" s="67"/>
      <c r="I34" s="39">
        <f>+I33*I32</f>
        <v>1000</v>
      </c>
      <c r="J34" s="7"/>
      <c r="K34" s="39">
        <f>+K33*K32</f>
        <v>1000</v>
      </c>
      <c r="L34" s="40"/>
      <c r="M34" s="39">
        <f>+M33*M32</f>
        <v>1000</v>
      </c>
      <c r="N34" s="40"/>
      <c r="O34" s="39">
        <f>+O33*O32</f>
        <v>1000</v>
      </c>
      <c r="P34" s="40"/>
      <c r="Q34" s="39">
        <f>+Q33*Q32</f>
        <v>1000</v>
      </c>
      <c r="R34" s="40"/>
      <c r="S34" s="39">
        <f>+S33*S32</f>
        <v>1000</v>
      </c>
      <c r="T34" s="40"/>
      <c r="U34" s="41">
        <f>+U33*U32</f>
        <v>1000</v>
      </c>
      <c r="V34" s="41"/>
      <c r="W34" s="39">
        <f>+W33*W32</f>
        <v>1000</v>
      </c>
      <c r="X34" s="40"/>
      <c r="Y34" s="39">
        <f>+Y33*Y32</f>
        <v>1000</v>
      </c>
      <c r="Z34" s="40"/>
    </row>
    <row r="35" spans="2:26" ht="12.75">
      <c r="B35" s="8" t="s">
        <v>35</v>
      </c>
      <c r="C35" s="9"/>
      <c r="D35" s="60"/>
      <c r="E35" s="60"/>
      <c r="F35" s="76"/>
      <c r="G35" s="41">
        <f>+Forbrukt</f>
        <v>0</v>
      </c>
      <c r="H35" s="66"/>
      <c r="I35" s="39"/>
      <c r="J35" s="7"/>
      <c r="K35" s="39"/>
      <c r="L35" s="40"/>
      <c r="M35" s="39"/>
      <c r="N35" s="40"/>
      <c r="O35" s="39"/>
      <c r="P35" s="40"/>
      <c r="Q35" s="39"/>
      <c r="R35" s="40"/>
      <c r="S35" s="39"/>
      <c r="T35" s="40"/>
      <c r="U35" s="41"/>
      <c r="V35" s="41"/>
      <c r="W35" s="39"/>
      <c r="X35" s="40"/>
      <c r="Y35" s="39"/>
      <c r="Z35" s="40"/>
    </row>
    <row r="36" spans="2:26" ht="12.75">
      <c r="B36" s="8" t="s">
        <v>22</v>
      </c>
      <c r="C36" s="9"/>
      <c r="D36" s="60"/>
      <c r="E36" s="60"/>
      <c r="F36" s="60"/>
      <c r="G36" s="78">
        <f>+G34-SUM(G12:G26,H29,G35)</f>
        <v>1000</v>
      </c>
      <c r="H36" s="69"/>
      <c r="I36" s="78">
        <f>+I34-SUM(I12:I26,J29)</f>
        <v>1000</v>
      </c>
      <c r="J36" s="47"/>
      <c r="K36" s="78">
        <f>+K34-SUM(K12:K26,L29)</f>
        <v>1000</v>
      </c>
      <c r="L36" s="79"/>
      <c r="M36" s="78">
        <f>+M34-SUM(M12:M26,N29)</f>
        <v>1000</v>
      </c>
      <c r="N36" s="79"/>
      <c r="O36" s="78">
        <f>+O34-SUM(O12:O26,P29)</f>
        <v>1000</v>
      </c>
      <c r="P36" s="79"/>
      <c r="Q36" s="78">
        <f>+Q34-SUM(Q12:Q26,R29)</f>
        <v>1000</v>
      </c>
      <c r="R36" s="79"/>
      <c r="S36" s="78">
        <f>+S34-SUM(S12:S26,T29)</f>
        <v>1000</v>
      </c>
      <c r="T36" s="79"/>
      <c r="U36" s="62">
        <f>+U34-SUM(U12:U26,V29)</f>
        <v>1000</v>
      </c>
      <c r="V36" s="62"/>
      <c r="W36" s="78">
        <f>+W34-SUM(W12:W26,X29)</f>
        <v>1000</v>
      </c>
      <c r="X36" s="79"/>
      <c r="Y36" s="78">
        <f>+Y34-SUM(Y12:Y26,Z29)</f>
        <v>1000</v>
      </c>
      <c r="Z36" s="79"/>
    </row>
    <row r="38" ht="12.75">
      <c r="G38" s="15"/>
    </row>
  </sheetData>
  <mergeCells count="11">
    <mergeCell ref="M3:N3"/>
    <mergeCell ref="F3:H3"/>
    <mergeCell ref="D2:E2"/>
    <mergeCell ref="W3:X3"/>
    <mergeCell ref="I3:J3"/>
    <mergeCell ref="K3:L3"/>
    <mergeCell ref="Y3:Z3"/>
    <mergeCell ref="O3:P3"/>
    <mergeCell ref="Q3:R3"/>
    <mergeCell ref="S3:T3"/>
    <mergeCell ref="U3:V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O22" sqref="O22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Thorleif Sunde</dc:creator>
  <cp:keywords/>
  <dc:description/>
  <cp:lastModifiedBy>Thorleif Sunde</cp:lastModifiedBy>
  <cp:lastPrinted>2002-09-19T16:28:56Z</cp:lastPrinted>
  <dcterms:created xsi:type="dcterms:W3CDTF">2002-09-19T07:00:44Z</dcterms:created>
  <dcterms:modified xsi:type="dcterms:W3CDTF">2002-12-19T08:19:19Z</dcterms:modified>
  <cp:category/>
  <cp:version/>
  <cp:contentType/>
  <cp:contentStatus/>
</cp:coreProperties>
</file>